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hidePivotFieldList="1" defaultThemeVersion="166925"/>
  <mc:AlternateContent xmlns:mc="http://schemas.openxmlformats.org/markup-compatibility/2006">
    <mc:Choice Requires="x15">
      <x15ac:absPath xmlns:x15ac="http://schemas.microsoft.com/office/spreadsheetml/2010/11/ac" url="\\aklc.govt.nz\Shared\CFO\Finance\Planning and Policy\05 Contributions\1 Projects\DCP 2022 variation\00 Document production\01 Consult\Final for release\"/>
    </mc:Choice>
  </mc:AlternateContent>
  <xr:revisionPtr revIDLastSave="0" documentId="13_ncr:1_{5CC45974-6A86-4C2B-9C39-C32FF9038894}" xr6:coauthVersionLast="47" xr6:coauthVersionMax="47" xr10:uidLastSave="{00000000-0000-0000-0000-000000000000}"/>
  <bookViews>
    <workbookView xWindow="-110" yWindow="-110" windowWidth="19420" windowHeight="10420" activeTab="1" xr2:uid="{AA04BC21-694D-4E46-A5AE-85282186F779}"/>
  </bookViews>
  <sheets>
    <sheet name="Notes" sheetId="26" r:id="rId1"/>
    <sheet name="Total project cost summary" sheetId="1" r:id="rId2"/>
  </sheets>
  <definedNames>
    <definedName name="_xlnm._FilterDatabase" localSheetId="1" hidden="1">'Total project cost summary'!$A$2:$O$78</definedName>
    <definedName name="causation" localSheetId="1">'Total project cost summary'!#REF!</definedName>
    <definedName name="_xlnm.Print_Area" localSheetId="0">Notes!$A$1:$A$47</definedName>
    <definedName name="_xlnm.Print_Area" localSheetId="1">'Total project cost summary'!$A$1:$O$85</definedName>
    <definedName name="_xlnm.Print_Titles" localSheetId="1">'Total project cost summary'!$2:$2</definedName>
    <definedName name="Subareasumamry">'Total project cost summary'!#REF!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O68" i="1" l="1"/>
  <c r="K26" i="1"/>
  <c r="M26" i="1" s="1"/>
  <c r="J26" i="1"/>
  <c r="I26" i="1"/>
  <c r="L68" i="1" l="1"/>
  <c r="K68" i="1"/>
  <c r="N68" i="1"/>
  <c r="G68" i="1"/>
  <c r="H68" i="1"/>
  <c r="E68" i="1"/>
  <c r="J68" i="1" s="1"/>
  <c r="D68" i="1"/>
  <c r="I68" i="1" s="1"/>
  <c r="I4" i="1"/>
  <c r="J4" i="1"/>
  <c r="I5" i="1"/>
  <c r="J5" i="1"/>
  <c r="I6" i="1"/>
  <c r="J6" i="1"/>
  <c r="I7" i="1"/>
  <c r="J7" i="1"/>
  <c r="I8" i="1"/>
  <c r="J8" i="1"/>
  <c r="I9" i="1"/>
  <c r="J9" i="1"/>
  <c r="I10" i="1"/>
  <c r="J10" i="1"/>
  <c r="I11" i="1"/>
  <c r="J11" i="1"/>
  <c r="I12" i="1"/>
  <c r="J12" i="1"/>
  <c r="I13" i="1"/>
  <c r="J13" i="1"/>
  <c r="I14" i="1"/>
  <c r="J14" i="1"/>
  <c r="I15" i="1"/>
  <c r="J15" i="1"/>
  <c r="I16" i="1"/>
  <c r="J16" i="1"/>
  <c r="I17" i="1"/>
  <c r="J17" i="1"/>
  <c r="I18" i="1"/>
  <c r="J18" i="1"/>
  <c r="I19" i="1"/>
  <c r="J19" i="1"/>
  <c r="I20" i="1"/>
  <c r="J20" i="1"/>
  <c r="I21" i="1"/>
  <c r="J21" i="1"/>
  <c r="I22" i="1"/>
  <c r="J22" i="1"/>
  <c r="I23" i="1"/>
  <c r="J23" i="1"/>
  <c r="I24" i="1"/>
  <c r="J24" i="1"/>
  <c r="I25" i="1"/>
  <c r="J25" i="1"/>
  <c r="I27" i="1"/>
  <c r="J27" i="1"/>
  <c r="I28" i="1"/>
  <c r="J28" i="1"/>
  <c r="I29" i="1"/>
  <c r="J29" i="1"/>
  <c r="I30" i="1"/>
  <c r="J30" i="1"/>
  <c r="I31" i="1"/>
  <c r="J31" i="1"/>
  <c r="I32" i="1"/>
  <c r="J32" i="1"/>
  <c r="I33" i="1"/>
  <c r="J33" i="1"/>
  <c r="I34" i="1"/>
  <c r="J34" i="1"/>
  <c r="I35" i="1"/>
  <c r="J35" i="1"/>
  <c r="I36" i="1"/>
  <c r="J36" i="1"/>
  <c r="I37" i="1"/>
  <c r="J37" i="1"/>
  <c r="I38" i="1"/>
  <c r="J38" i="1"/>
  <c r="I39" i="1"/>
  <c r="J39" i="1"/>
  <c r="I40" i="1"/>
  <c r="J40" i="1"/>
  <c r="I41" i="1"/>
  <c r="J41" i="1"/>
  <c r="I42" i="1"/>
  <c r="J42" i="1"/>
  <c r="I43" i="1"/>
  <c r="J43" i="1"/>
  <c r="I44" i="1"/>
  <c r="J44" i="1"/>
  <c r="I45" i="1"/>
  <c r="J45" i="1"/>
  <c r="I46" i="1"/>
  <c r="J46" i="1"/>
  <c r="I47" i="1"/>
  <c r="J47" i="1"/>
  <c r="I48" i="1"/>
  <c r="J48" i="1"/>
  <c r="I49" i="1"/>
  <c r="J49" i="1"/>
  <c r="I50" i="1"/>
  <c r="J50" i="1"/>
  <c r="I51" i="1"/>
  <c r="J51" i="1"/>
  <c r="I52" i="1"/>
  <c r="J52" i="1"/>
  <c r="I53" i="1"/>
  <c r="J53" i="1"/>
  <c r="I54" i="1"/>
  <c r="J54" i="1"/>
  <c r="I55" i="1"/>
  <c r="J55" i="1"/>
  <c r="I56" i="1"/>
  <c r="J56" i="1"/>
  <c r="I57" i="1"/>
  <c r="J57" i="1"/>
  <c r="I58" i="1"/>
  <c r="J58" i="1"/>
  <c r="I59" i="1"/>
  <c r="J59" i="1"/>
  <c r="I60" i="1"/>
  <c r="J60" i="1"/>
  <c r="I61" i="1"/>
  <c r="J61" i="1"/>
  <c r="I62" i="1"/>
  <c r="J62" i="1"/>
  <c r="I63" i="1"/>
  <c r="J63" i="1"/>
  <c r="I64" i="1"/>
  <c r="J64" i="1"/>
  <c r="I65" i="1"/>
  <c r="J65" i="1"/>
  <c r="I66" i="1"/>
  <c r="J66" i="1"/>
  <c r="I67" i="1"/>
  <c r="K67" i="1" s="1"/>
  <c r="J67" i="1"/>
  <c r="J3" i="1"/>
  <c r="I3" i="1"/>
  <c r="K11" i="1" l="1"/>
  <c r="M11" i="1" s="1"/>
  <c r="K14" i="1"/>
  <c r="M14" i="1" s="1"/>
  <c r="K4" i="1"/>
  <c r="M4" i="1" s="1"/>
  <c r="K27" i="1"/>
  <c r="M27" i="1" s="1"/>
  <c r="K12" i="1"/>
  <c r="M12" i="1" s="1"/>
  <c r="K8" i="1"/>
  <c r="M8" i="1" s="1"/>
  <c r="K9" i="1"/>
  <c r="M9" i="1" s="1"/>
  <c r="K5" i="1"/>
  <c r="M5" i="1" s="1"/>
  <c r="K59" i="1"/>
  <c r="M59" i="1" s="1"/>
  <c r="K55" i="1"/>
  <c r="M55" i="1" s="1"/>
  <c r="K53" i="1"/>
  <c r="M53" i="1" s="1"/>
  <c r="K25" i="1"/>
  <c r="M25" i="1" s="1"/>
  <c r="K50" i="1"/>
  <c r="M50" i="1" s="1"/>
  <c r="K46" i="1"/>
  <c r="M46" i="1" s="1"/>
  <c r="K38" i="1"/>
  <c r="M38" i="1" s="1"/>
  <c r="K34" i="1"/>
  <c r="M34" i="1" s="1"/>
  <c r="K31" i="1"/>
  <c r="M31" i="1" s="1"/>
  <c r="K37" i="1"/>
  <c r="M37" i="1" s="1"/>
  <c r="K30" i="1"/>
  <c r="M30" i="1" s="1"/>
  <c r="K52" i="1"/>
  <c r="M52" i="1" s="1"/>
  <c r="K48" i="1"/>
  <c r="M48" i="1" s="1"/>
  <c r="K36" i="1"/>
  <c r="M36" i="1" s="1"/>
  <c r="K65" i="1"/>
  <c r="M65" i="1" s="1"/>
  <c r="K57" i="1"/>
  <c r="M57" i="1" s="1"/>
  <c r="K15" i="1"/>
  <c r="M15" i="1" s="1"/>
  <c r="K64" i="1"/>
  <c r="M64" i="1" s="1"/>
  <c r="K22" i="1"/>
  <c r="M22" i="1" s="1"/>
  <c r="K18" i="1"/>
  <c r="M18" i="1" s="1"/>
  <c r="M67" i="1"/>
  <c r="K40" i="1"/>
  <c r="M40" i="1" s="1"/>
  <c r="K33" i="1"/>
  <c r="M33" i="1" s="1"/>
  <c r="K6" i="1"/>
  <c r="M6" i="1" s="1"/>
  <c r="K60" i="1"/>
  <c r="M60" i="1" s="1"/>
  <c r="K17" i="1"/>
  <c r="M17" i="1" s="1"/>
  <c r="K13" i="1"/>
  <c r="M13" i="1" s="1"/>
  <c r="K39" i="1"/>
  <c r="M39" i="1" s="1"/>
  <c r="K32" i="1"/>
  <c r="M32" i="1" s="1"/>
  <c r="K56" i="1"/>
  <c r="M56" i="1" s="1"/>
  <c r="K51" i="1"/>
  <c r="M51" i="1" s="1"/>
  <c r="K43" i="1"/>
  <c r="M43" i="1" s="1"/>
  <c r="K58" i="1"/>
  <c r="M58" i="1" s="1"/>
  <c r="K16" i="1"/>
  <c r="M16" i="1" s="1"/>
  <c r="K61" i="1"/>
  <c r="M61" i="1" s="1"/>
  <c r="K44" i="1"/>
  <c r="M44" i="1" s="1"/>
  <c r="K41" i="1"/>
  <c r="M41" i="1" s="1"/>
  <c r="K35" i="1"/>
  <c r="M35" i="1" s="1"/>
  <c r="K23" i="1"/>
  <c r="M23" i="1" s="1"/>
  <c r="K3" i="1"/>
  <c r="K47" i="1"/>
  <c r="M47" i="1" s="1"/>
  <c r="K63" i="1"/>
  <c r="M63" i="1" s="1"/>
  <c r="K54" i="1"/>
  <c r="M54" i="1" s="1"/>
  <c r="K29" i="1"/>
  <c r="M29" i="1" s="1"/>
  <c r="K20" i="1"/>
  <c r="M20" i="1" s="1"/>
  <c r="K42" i="1"/>
  <c r="M42" i="1" s="1"/>
  <c r="K28" i="1"/>
  <c r="M28" i="1" s="1"/>
  <c r="K21" i="1"/>
  <c r="M21" i="1" s="1"/>
  <c r="K10" i="1"/>
  <c r="M10" i="1" s="1"/>
  <c r="K7" i="1"/>
  <c r="M7" i="1" s="1"/>
  <c r="K66" i="1"/>
  <c r="M66" i="1" s="1"/>
  <c r="K62" i="1"/>
  <c r="M62" i="1" s="1"/>
  <c r="K49" i="1"/>
  <c r="M49" i="1" s="1"/>
  <c r="K45" i="1"/>
  <c r="M45" i="1" s="1"/>
  <c r="K24" i="1"/>
  <c r="M24" i="1" s="1"/>
  <c r="K19" i="1"/>
  <c r="M19" i="1" s="1"/>
  <c r="M3" i="1" l="1"/>
  <c r="M68" i="1" s="1"/>
  <c r="F44" i="1" l="1"/>
  <c r="F60" i="1"/>
  <c r="F6" i="1"/>
  <c r="F10" i="1"/>
  <c r="F18" i="1"/>
  <c r="F45" i="1"/>
  <c r="F48" i="1"/>
  <c r="F53" i="1"/>
  <c r="F61" i="1"/>
  <c r="F36" i="1"/>
  <c r="F12" i="1"/>
  <c r="F15" i="1"/>
  <c r="F23" i="1"/>
  <c r="F25" i="1"/>
  <c r="F28" i="1"/>
  <c r="F29" i="1"/>
  <c r="F32" i="1"/>
  <c r="F37" i="1"/>
  <c r="F46" i="1"/>
  <c r="F54" i="1"/>
  <c r="F62" i="1"/>
  <c r="F24" i="1"/>
  <c r="F26" i="1"/>
  <c r="F30" i="1"/>
  <c r="F33" i="1"/>
  <c r="F38" i="1"/>
  <c r="F47" i="1"/>
  <c r="F49" i="1"/>
  <c r="F63" i="1"/>
  <c r="F66" i="1"/>
  <c r="F22" i="1"/>
  <c r="F27" i="1"/>
  <c r="F50" i="1"/>
  <c r="F55" i="1"/>
  <c r="F64" i="1"/>
  <c r="F67" i="1"/>
  <c r="F11" i="1"/>
  <c r="F9" i="1"/>
  <c r="F16" i="1"/>
  <c r="F19" i="1"/>
  <c r="F31" i="1"/>
  <c r="F56" i="1"/>
  <c r="F58" i="1"/>
  <c r="F65" i="1"/>
  <c r="F17" i="1"/>
  <c r="F4" i="1"/>
  <c r="F7" i="1"/>
  <c r="F20" i="1"/>
  <c r="F21" i="1"/>
  <c r="F34" i="1"/>
  <c r="F39" i="1"/>
  <c r="F42" i="1"/>
  <c r="F51" i="1"/>
  <c r="F57" i="1"/>
  <c r="F13" i="1"/>
  <c r="F8" i="1"/>
  <c r="F5" i="1"/>
  <c r="F35" i="1"/>
  <c r="F40" i="1"/>
  <c r="F41" i="1"/>
  <c r="F43" i="1"/>
  <c r="F52" i="1"/>
  <c r="F14" i="1" l="1"/>
  <c r="F59" i="1"/>
  <c r="F3" i="1" l="1"/>
  <c r="F68" i="1" s="1"/>
</calcChain>
</file>

<file path=xl/sharedStrings.xml><?xml version="1.0" encoding="utf-8"?>
<sst xmlns="http://schemas.openxmlformats.org/spreadsheetml/2006/main" count="211" uniqueCount="184">
  <si>
    <t>No</t>
  </si>
  <si>
    <t>Project Name</t>
  </si>
  <si>
    <t>Project Description</t>
  </si>
  <si>
    <t>GSR improvements - Waihoehoe Rd to Drury Interchange</t>
  </si>
  <si>
    <t>1b</t>
  </si>
  <si>
    <t>2a</t>
  </si>
  <si>
    <t>GSR improvements - From Drury School to Waihoehoe Rd</t>
  </si>
  <si>
    <t>2b</t>
  </si>
  <si>
    <t>Intersection upgrade on GSR/Karaka Rd intersection</t>
  </si>
  <si>
    <t>Ultimate intersection form</t>
  </si>
  <si>
    <t>4b</t>
  </si>
  <si>
    <t>Fielding Rd upgrades ( from Waihoehoe Rd to development boundary )</t>
  </si>
  <si>
    <t>9a</t>
  </si>
  <si>
    <t>9b</t>
  </si>
  <si>
    <t>10a</t>
  </si>
  <si>
    <t>New intersection on Waihoehoe Rd/Fitzgerald Rd( including approach cross-sections)</t>
  </si>
  <si>
    <t>10b</t>
  </si>
  <si>
    <t>Intersection upgrade Waihoehoe Rd/Fielding Rd/Appleby Rd</t>
  </si>
  <si>
    <t>13a</t>
  </si>
  <si>
    <t>N-S Opaheke Arterial across development (upto Waihoihoi Stream)</t>
  </si>
  <si>
    <t>13b</t>
  </si>
  <si>
    <t>14a</t>
  </si>
  <si>
    <t>14b</t>
  </si>
  <si>
    <t>16b</t>
  </si>
  <si>
    <t>20a</t>
  </si>
  <si>
    <t>Fielding Rd upgrades for active modes ( from Fitzgerald Rd to development boundary )</t>
  </si>
  <si>
    <t>Upgrade Intersection at Quarry/ GSR</t>
  </si>
  <si>
    <t>23a</t>
  </si>
  <si>
    <t>23b</t>
  </si>
  <si>
    <t>23c</t>
  </si>
  <si>
    <t>23d</t>
  </si>
  <si>
    <t>Upgrades on Waihoehoe Rd east- from project 4 to Drury Hills + Drury Hills Intersection</t>
  </si>
  <si>
    <t>Upgrades on Drury Hills from Waihoehoe Rd to Macwhinney Dr</t>
  </si>
  <si>
    <t>27a</t>
  </si>
  <si>
    <t>28a</t>
  </si>
  <si>
    <t>New Intersection on Cossey Rd/Waihoehoe Rd</t>
  </si>
  <si>
    <t>Upgrade Fitzgerald Rd from project 7 to Brookefield Rd</t>
  </si>
  <si>
    <t>36b</t>
  </si>
  <si>
    <t>36c</t>
  </si>
  <si>
    <t xml:space="preserve">New Bremner Rd arterial from SH1 to Auranga development </t>
  </si>
  <si>
    <t>39b</t>
  </si>
  <si>
    <t>39c</t>
  </si>
  <si>
    <t>40a</t>
  </si>
  <si>
    <t>New intersection on Jesmond/Bremner Rd</t>
  </si>
  <si>
    <t>40b</t>
  </si>
  <si>
    <t>Upgrade intersection on Jesmond/Bremner Rd</t>
  </si>
  <si>
    <t>41a</t>
  </si>
  <si>
    <t>41b</t>
  </si>
  <si>
    <t>Jesmond Rd from SH22 to Waipupuke development boundary</t>
  </si>
  <si>
    <t>42a</t>
  </si>
  <si>
    <t xml:space="preserve">Jesmond Rd upgrades from project 41 to New Bremner Rd </t>
  </si>
  <si>
    <t>Interim active modes e.g. shared path on one side</t>
  </si>
  <si>
    <t>42b</t>
  </si>
  <si>
    <t xml:space="preserve"> 2-lane urban- upgrade existing road with active mode facility on both sides (TDM)</t>
  </si>
  <si>
    <t>42c</t>
  </si>
  <si>
    <t>Intersection at SH22/Burberry Rd (likely to close entirely)</t>
  </si>
  <si>
    <t>Intersection upgrade- on SH22/ McPherson Rd/Karaka Rd (Auranga B1)</t>
  </si>
  <si>
    <t>New intersection east of Jesmond Rd (Auranga B1 main street)</t>
  </si>
  <si>
    <t>Ultimate intersection form (left-in left-out)</t>
  </si>
  <si>
    <t>55a</t>
  </si>
  <si>
    <t>New Intersection on Jesmond Rd/collector (PC61)</t>
  </si>
  <si>
    <t>60a</t>
  </si>
  <si>
    <t>SH22 Intersection upgrade - Oira Rd (3 leg)</t>
  </si>
  <si>
    <t>Interim Roundabout</t>
  </si>
  <si>
    <t>60b</t>
  </si>
  <si>
    <t>SH22 Intersection upgrade - Oira Rd (4 leg)</t>
  </si>
  <si>
    <t>Property</t>
  </si>
  <si>
    <t>Construction</t>
  </si>
  <si>
    <t>Total</t>
  </si>
  <si>
    <t>Inflation / Escalation</t>
  </si>
  <si>
    <t>Construction inflation</t>
  </si>
  <si>
    <t>Total investment required</t>
  </si>
  <si>
    <t>Less Developer Mitigation</t>
  </si>
  <si>
    <t>Mitigation</t>
  </si>
  <si>
    <t>Property
(incl PWA, IA, Cont &amp; risk)</t>
  </si>
  <si>
    <t>Construction
(incl contingency)</t>
  </si>
  <si>
    <t>Total cost uninflated</t>
  </si>
  <si>
    <t>Impact of urbanisation on land values and inflation</t>
  </si>
  <si>
    <t>65a(i)</t>
  </si>
  <si>
    <t>65a(ii)</t>
  </si>
  <si>
    <t>65b(i)</t>
  </si>
  <si>
    <t>65b(ii)</t>
  </si>
  <si>
    <t>New Bremner Rd arterial from Auranga development to Jesmond Rd (excl bridge)</t>
  </si>
  <si>
    <t>New Bremner Rd arterial from Auranga development to Jesmond Rd (bridge only)</t>
  </si>
  <si>
    <t>New Bremner Rd arterial from Auranga development to Jesmond Rd (bridge widening)</t>
  </si>
  <si>
    <t>37a(i)</t>
  </si>
  <si>
    <t>37a(ii)</t>
  </si>
  <si>
    <t>37b(i)</t>
  </si>
  <si>
    <t>37b(ii)</t>
  </si>
  <si>
    <t>2-lane urban- new road layout with active modes on both sides (TDM)</t>
  </si>
  <si>
    <t>2-lane urban- bridge construction</t>
  </si>
  <si>
    <t>4-lane urban- upgrade 2-lane urban with active modes on both sides (SGA design)</t>
  </si>
  <si>
    <t>4-lane urban- Bridge Widening</t>
  </si>
  <si>
    <t>36a</t>
  </si>
  <si>
    <t>Within LTP</t>
  </si>
  <si>
    <t>Net Council Project cost beyond LTP</t>
  </si>
  <si>
    <t>DC Policy</t>
  </si>
  <si>
    <t>Detailed transport costs</t>
  </si>
  <si>
    <t xml:space="preserve">This note explains the way in which transport costs have been allocated for DC modelling. </t>
  </si>
  <si>
    <t>Property and construction costs</t>
  </si>
  <si>
    <t>Base costs for transport projects delivered by Auckland Transport have been prepared by Te Tupu Ngatahi Supporting Growth Alliance (SGA).  These costs include contingencies and property acquisition costs.</t>
  </si>
  <si>
    <t>Cost escalations</t>
  </si>
  <si>
    <t>The impact of urbanisation on land values are calculated</t>
  </si>
  <si>
    <t>Adjustments for inflation are calculated for both property and construction costs</t>
  </si>
  <si>
    <t>Escalations and inflation are added to base costs for both property and construction costs.</t>
  </si>
  <si>
    <t>The total funding required to deliver the transport infrastructure is calculated.</t>
  </si>
  <si>
    <t>Other adjustments</t>
  </si>
  <si>
    <t xml:space="preserve">Developer mitigation </t>
  </si>
  <si>
    <t>Total capital expenditure</t>
  </si>
  <si>
    <t>The council does not finance all the transport investment required in an area. This is because developers are usually required to deliver some transport infrastructure to mitigate the effects of their developments, as a condition of gaining resource consent, and may also do so as part of a separate Infrastructure Funding Agreement</t>
  </si>
  <si>
    <t>Intersection upgrades- existing intersection with active modes crossings (TDM)</t>
  </si>
  <si>
    <t xml:space="preserve">Fitzgerald Rd upgrades (from Waihoehoe Rd to development boundary) </t>
  </si>
  <si>
    <t>2-lane urban - upgrade existing road layout with active modes on both sides</t>
  </si>
  <si>
    <t>Roundabout as per SGA design</t>
  </si>
  <si>
    <t>Interim walking, cycling and bus connections within Drury Centre (includes Bremner/Norrie/Firth Intersection upgrades, active mode on Norrie) -overlap with project 36 and 46</t>
  </si>
  <si>
    <t>Intersection improvements on Bremner-Firth Rd, Norrie-Firth Rd, GSR-Firth Rd, Active mode facilities on both sides of Firth &amp; Norrie Rd</t>
  </si>
  <si>
    <t>Active mode upgrades- existing road layout with active modes on both sides + intersection upgrades for active mode crossing</t>
  </si>
  <si>
    <t>Upgrade intersection with active modes facilities(TDM)</t>
  </si>
  <si>
    <t xml:space="preserve">2-lane urban - upgrade existing road layout with active modes on both sides, 20m cross-section </t>
  </si>
  <si>
    <t>2-lane urban- upgrade existing road layout to 2-lane urban with active modes on both sides</t>
  </si>
  <si>
    <t>Upgrades on Cossey Rd between Fitzgerald &amp; Waihoehoe Rd</t>
  </si>
  <si>
    <t>2-lane urban - upgrade existing roadwith active modes on both sides / Mill Road design ?</t>
  </si>
  <si>
    <t>Assume 1 simple roundabout intesection</t>
  </si>
  <si>
    <t>2-lane urban- upgrade existing road layout to 2-lane urban with active modes on both sides (TDM )</t>
  </si>
  <si>
    <t>Interim design and likely to close - subject to Auranga assessment</t>
  </si>
  <si>
    <t>Upgrades in GSR/Firth St intersection (overlap with project12)</t>
  </si>
  <si>
    <t>Possible signals(subject to Auranga assessment)</t>
  </si>
  <si>
    <t>Oira Rd upgrades from SH22 to proposed east-west collector</t>
  </si>
  <si>
    <t>2-lane urban- upgrade existing road layout with active modes on both sides + intersection improvements (TDM)</t>
  </si>
  <si>
    <t xml:space="preserve"> 2-lane intersection (new intersection + active mode crossings)</t>
  </si>
  <si>
    <t>Active Mode Corridor Drury Central to GSR</t>
  </si>
  <si>
    <t>Active Mode Corridor GSR to Drury West</t>
  </si>
  <si>
    <t>walk/cycle bridges on Quarry Road bridge (oiver SH1)</t>
  </si>
  <si>
    <t>New cycle bridge 5m wide, 90m long, approach lengths 200m total for both sides. No property required</t>
  </si>
  <si>
    <t>walk/cycle bridges on GSR Road bridge over the rail corridor</t>
  </si>
  <si>
    <t>New cycle bridge 5m wide, 80m long, approach lengths 270m total for both sides. No property required</t>
  </si>
  <si>
    <t xml:space="preserve"> 2-lane signalised intersection with active mode crossings</t>
  </si>
  <si>
    <t>multi-lane roundabout with active mode crossings, SGA design</t>
  </si>
  <si>
    <t>N-S Opaheke Arterial across development (upto Waihoehoe Stream)</t>
  </si>
  <si>
    <t>2-lane urban- new 2-lane arterial with active modes on both sides + intersection improvements (TDM)</t>
  </si>
  <si>
    <t>4-lane urban- upgrade 2-lane arterial with SGA design + intersection improvements (TDM)</t>
  </si>
  <si>
    <t>Western end of Brookefield Road Extension tie in with Quarry Rd</t>
  </si>
  <si>
    <t>2-lane urban (New Road connection to Quarry Road with active modes on both sides + intersection improvements)</t>
  </si>
  <si>
    <t>Brookefield Road Upgrade</t>
  </si>
  <si>
    <t>2-lane urban (upgrade existing road layout with active modes on both sides + intersection improvements)</t>
  </si>
  <si>
    <t>Widen Bremner Road Bridge ove SH1 to 4-lanes</t>
  </si>
  <si>
    <t>4-lane urban- existing road layout with active modes on both sides + intersection improvements (TDM)</t>
  </si>
  <si>
    <t xml:space="preserve">Upgrade Fitzgerald Rd from Brookefield to Cossey Rd for active modes </t>
  </si>
  <si>
    <t>Waihoehoe Rd West upgrades- between GSR &amp; Kath Henry</t>
  </si>
  <si>
    <t xml:space="preserve">Interim 2-lane – install kerb and channel within existing road corridor with provision of active modes on both sides, 20m cross-section </t>
  </si>
  <si>
    <t>Waihoehoe Rd West upgrades- between GSR &amp; Kath Henry Lane</t>
  </si>
  <si>
    <t>Final 4-lane - following interim option, upgrade Road corridor to provide four lanes with additional turning lanes at intersections where required (as indicated in SGA Design</t>
  </si>
  <si>
    <t>Waihoehoe Rd West upgrades- between Kath Henry Lane and Fitzgerald Rd</t>
  </si>
  <si>
    <t>Active mode facilities from Drury hills and Fitzgerald to Quarry Rd (2 links and intersections)</t>
  </si>
  <si>
    <t>Northern Section of new collector in N-S direction parallel to Fitzgerald Rd</t>
  </si>
  <si>
    <t>2-lane collector to connect with Drury Central Station, including bridge over streamM)</t>
  </si>
  <si>
    <t>2-lane urban- existing road layout with active modes on both sides + intersection improvements (TDM)</t>
  </si>
  <si>
    <t>Bremner-Norrie Road east of SH1 up to GSR (overlap with project 12)</t>
  </si>
  <si>
    <t>2-lane urban- upgrade existing road layout with active modes on both sides (Under construction)</t>
  </si>
  <si>
    <t>Complete Bremner-Norrie Road connection from SH1 up to GSR excluding Bridge (overlap with project 12)</t>
  </si>
  <si>
    <t>4-lane urban- upgrade interim 2-lane urban corridor to a 4-lane corridor with active modes on both sides (SGA design)</t>
  </si>
  <si>
    <t>Complete Bremner-Norrie Road connection from SH1 up to GSR - Bridge structure (overlap with project 12)</t>
  </si>
  <si>
    <t>Upgrade interim 2-lane bridges (3No. to 4 lane bridges with active modes on both sides (SGA design)</t>
  </si>
  <si>
    <t>N-S Opaheke Arterial from development to Ponga Rd</t>
  </si>
  <si>
    <t>4-lane urban- upgrade 2-lane urban excl bridge</t>
  </si>
  <si>
    <t>4-lane urban- upgrade 2-lane bridge widening</t>
  </si>
  <si>
    <t xml:space="preserve"> 2-lane signalised intersection (new intersection with active mode crossings)</t>
  </si>
  <si>
    <t xml:space="preserve"> Multi-lane signalised intersection (upgrade intersection with active mode crossings)</t>
  </si>
  <si>
    <t>Jesmond Rd upgrades from SH22 to Waipupuke development boundary</t>
  </si>
  <si>
    <t>2-lane urban- upgrade existing road with active modes on both sides (TDM)</t>
  </si>
  <si>
    <t>4-lane urban- upgrade 2-lane urban to 4-lane with active modes on both sides, (TDM)</t>
  </si>
  <si>
    <t>4-lane urban FTN- upgrade 2-lane urban to 4-lane with active modes on both sides, (TDM)</t>
  </si>
  <si>
    <t>Waihoehoe Rd East upgrades- from Fitzgerald Rd to before Cossey Rd (development boundary)</t>
  </si>
  <si>
    <t>Expand to 24m cross section</t>
  </si>
  <si>
    <t>New E-W collector Jesmond Rd to Burberry Rd</t>
  </si>
  <si>
    <t>2-lane urban- new collector with active mode on both sides + intersection improvements (TDM)</t>
  </si>
  <si>
    <t>Upgrade in Norrie Rd/GSR/Waihoehoe intersection</t>
  </si>
  <si>
    <t>multi-lane signalised intersection with active mode crossings, SGA design</t>
  </si>
  <si>
    <r>
      <rPr>
        <strike/>
        <sz val="9"/>
        <color theme="1"/>
        <rFont val="Calibri"/>
        <family val="2"/>
        <scheme val="minor"/>
      </rPr>
      <t>Net</t>
    </r>
    <r>
      <rPr>
        <b/>
        <sz val="9"/>
        <color theme="1"/>
        <rFont val="Calibri"/>
        <family val="2"/>
        <scheme val="minor"/>
      </rPr>
      <t xml:space="preserve"> Project cost to be included in DC Policy</t>
    </r>
  </si>
  <si>
    <t>Net Council Project costs have yet to have Waka Kotahi subsidy applied.  Any subsidy applicable will be applied within the DC model</t>
  </si>
  <si>
    <r>
      <t xml:space="preserve">The capital expenditure costs included in the DC model are shown as </t>
    </r>
    <r>
      <rPr>
        <i/>
        <sz val="11"/>
        <color theme="1" tint="4.9989318521683403E-2"/>
        <rFont val="National 2"/>
        <family val="3"/>
      </rPr>
      <t>Net Council Project cost beyond LTP</t>
    </r>
  </si>
  <si>
    <r>
      <rPr>
        <sz val="7"/>
        <color theme="1" tint="4.9989318521683403E-2"/>
        <rFont val="National 2"/>
        <family val="3"/>
      </rPr>
      <t xml:space="preserve"> </t>
    </r>
    <r>
      <rPr>
        <sz val="11"/>
        <color theme="1" tint="4.9989318521683403E-2"/>
        <rFont val="National 2"/>
        <family val="3"/>
      </rPr>
      <t>Note that some costs are included for intersections with roads managed by Auckland Transport and delivered by Waka Kotahi and , eg SH22 delivered by Waka Kotahi intersects with roads managed by Auckland Transport.</t>
    </r>
  </si>
  <si>
    <r>
      <t>Additional information can be found in section 3.3</t>
    </r>
    <r>
      <rPr>
        <i/>
        <sz val="11"/>
        <color theme="1" tint="4.9989318521683403E-2"/>
        <rFont val="National 2"/>
        <family val="3"/>
      </rPr>
      <t xml:space="preserve"> Cost estimation of the </t>
    </r>
    <r>
      <rPr>
        <b/>
        <i/>
        <sz val="11"/>
        <color theme="1" tint="4.9989318521683403E-2"/>
        <rFont val="National 2"/>
        <family val="3"/>
      </rPr>
      <t>Methodology for calculating DCs for Drury</t>
    </r>
    <r>
      <rPr>
        <i/>
        <sz val="11"/>
        <color theme="1" tint="4.9989318521683403E-2"/>
        <rFont val="National 2"/>
        <family val="3"/>
      </rPr>
      <t xml:space="preserve">, </t>
    </r>
    <r>
      <rPr>
        <sz val="11"/>
        <color theme="1" tint="4.9989318521683403E-2"/>
        <rFont val="National 2"/>
        <family val="3"/>
      </rPr>
      <t>released</t>
    </r>
    <r>
      <rPr>
        <i/>
        <sz val="11"/>
        <color theme="1" tint="4.9989318521683403E-2"/>
        <rFont val="National 2"/>
        <family val="3"/>
      </rPr>
      <t xml:space="preserve"> </t>
    </r>
    <r>
      <rPr>
        <sz val="11"/>
        <color theme="1" tint="4.9989318521683403E-2"/>
        <rFont val="National 2"/>
        <family val="3"/>
      </rPr>
      <t>as part of the package made available for consultation.</t>
    </r>
  </si>
  <si>
    <t>Regional walk/cycle corridor connecting Drury East to Drury West Paerata and Pukekohe.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</si>
</sst>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quot;$&quot;* #,##0_-;_-&quot;$&quot;* &quot;-&quot;_-;_-@_-"/>
    <numFmt numFmtId="43" formatCode="_-* #,##0.00_-;\-* #,##0.00_-;_-* &quot;-&quot;??_-;_-@_-"/>
    <numFmt numFmtId="164" formatCode="#,##0_ ;[Red]\-#,##0\ "/>
    <numFmt numFmtId="165" formatCode="_-* #,##0_-;\-* #,##0_-;_-* &quot;-&quot;??_-;_-@_-"/>
  </numFmts>
  <fonts count="28" x14ac:knownFonts="1">
    <font>
      <sz val="10"/>
      <color theme="1"/>
      <name val="Arial"/>
      <family val="2"/>
    </font>
    <font>
      <sz val="11"/>
      <color theme="1"/>
      <name val="Calibri"/>
      <family val="2"/>
    </font>
    <font>
      <sz val="11"/>
      <color theme="1"/>
      <name val="Calibri"/>
      <family val="2"/>
    </font>
    <font>
      <sz val="11"/>
      <color theme="1"/>
      <name val="Calibri"/>
      <family val="2"/>
    </font>
    <font>
      <sz val="11"/>
      <color theme="1"/>
      <name val="Calibri"/>
      <family val="2"/>
    </font>
    <font>
      <sz val="10"/>
      <color theme="1"/>
      <name val="Arial"/>
      <family val="2"/>
    </font>
    <font>
      <sz val="9"/>
      <color theme="1"/>
      <name val="Calibri"/>
      <family val="2"/>
      <scheme val="minor"/>
    </font>
    <font>
      <sz val="9"/>
      <name val="Calibri"/>
      <family val="2"/>
      <scheme val="minor"/>
    </font>
    <font>
      <b/>
      <sz val="9"/>
      <color theme="1"/>
      <name val="Calibri"/>
      <family val="2"/>
      <scheme val="minor"/>
    </font>
    <font>
      <sz val="11"/>
      <color theme="1"/>
      <name val="Calibri"/>
      <family val="2"/>
      <scheme val="minor"/>
    </font>
    <font>
      <sz val="11"/>
      <color rgb="FF006100"/>
      <name val="Calibri"/>
      <family val="2"/>
      <scheme val="minor"/>
    </font>
    <font>
      <b/>
      <sz val="9"/>
      <name val="Calibri"/>
      <family val="2"/>
      <scheme val="minor"/>
    </font>
    <font>
      <b/>
      <sz val="9"/>
      <color theme="0"/>
      <name val="Calibri"/>
      <family val="2"/>
      <scheme val="minor"/>
    </font>
    <font>
      <sz val="10"/>
      <color theme="1"/>
      <name val="Calibri"/>
      <family val="2"/>
      <scheme val="minor"/>
    </font>
    <font>
      <strike/>
      <sz val="9"/>
      <color theme="1"/>
      <name val="Calibri"/>
      <family val="2"/>
      <scheme val="minor"/>
    </font>
    <font>
      <b/>
      <sz val="12"/>
      <color theme="1"/>
      <name val="Calibri"/>
      <family val="2"/>
      <scheme val="minor"/>
    </font>
    <font>
      <sz val="9"/>
      <color rgb="FFFF0000"/>
      <name val="Calibri"/>
      <family val="2"/>
      <scheme val="minor"/>
    </font>
    <font>
      <b/>
      <sz val="9"/>
      <color theme="1" tint="4.9989318521683403E-2"/>
      <name val="Calibri"/>
      <family val="2"/>
      <scheme val="minor"/>
    </font>
    <font>
      <sz val="26"/>
      <color theme="4" tint="-0.499984740745262"/>
      <name val="National 2 XBold"/>
      <family val="3"/>
    </font>
    <font>
      <sz val="10"/>
      <color theme="1" tint="4.9989318521683403E-2"/>
      <name val="Arial"/>
      <family val="2"/>
    </font>
    <font>
      <b/>
      <sz val="12"/>
      <color theme="0"/>
      <name val="Calibri"/>
      <family val="2"/>
      <scheme val="minor"/>
    </font>
    <font>
      <sz val="11"/>
      <color theme="1" tint="4.9989318521683403E-2"/>
      <name val="National 2"/>
      <family val="3"/>
    </font>
    <font>
      <sz val="10"/>
      <color theme="1" tint="4.9989318521683403E-2"/>
      <name val="National 2"/>
      <family val="3"/>
    </font>
    <font>
      <i/>
      <sz val="11"/>
      <color theme="1" tint="4.9989318521683403E-2"/>
      <name val="National 2"/>
      <family val="3"/>
    </font>
    <font>
      <b/>
      <i/>
      <sz val="11"/>
      <color theme="1" tint="4.9989318521683403E-2"/>
      <name val="National 2"/>
      <family val="3"/>
    </font>
    <font>
      <sz val="17"/>
      <color theme="1" tint="4.9989318521683403E-2"/>
      <name val="National 2"/>
      <family val="3"/>
    </font>
    <font>
      <sz val="7"/>
      <color theme="1" tint="4.9989318521683403E-2"/>
      <name val="National 2"/>
      <family val="3"/>
    </font>
    <font>
      <sz val="13"/>
      <color theme="1" tint="4.9989318521683403E-2"/>
      <name val="National 2"/>
      <family val="3"/>
    </font>
  </fonts>
  <fills count="20">
    <fill>
      <patternFill patternType="none"/>
    </fill>
    <fill>
      <patternFill patternType="gray125"/>
    </fill>
    <fill>
      <patternFill patternType="solid">
        <fgColor theme="9" tint="0.39997558519241921"/>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4" tint="-0.249977111117893"/>
        <bgColor indexed="64"/>
      </patternFill>
    </fill>
    <fill>
      <patternFill patternType="solid">
        <fgColor theme="5" tint="-0.249977111117893"/>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rgb="FFC6EFCE"/>
      </patternFill>
    </fill>
    <fill>
      <patternFill patternType="solid">
        <fgColor rgb="FF7030A0"/>
        <bgColor indexed="64"/>
      </patternFill>
    </fill>
    <fill>
      <patternFill patternType="solid">
        <fgColor theme="0"/>
        <bgColor indexed="64"/>
      </patternFill>
    </fill>
    <fill>
      <patternFill patternType="solid">
        <fgColor rgb="FFDCC5ED"/>
        <bgColor indexed="64"/>
      </patternFill>
    </fill>
    <fill>
      <patternFill patternType="solid">
        <fgColor rgb="FF552579"/>
        <bgColor indexed="64"/>
      </patternFill>
    </fill>
    <fill>
      <patternFill patternType="solid">
        <fgColor rgb="FFB483D9"/>
        <bgColor indexed="64"/>
      </patternFill>
    </fill>
  </fills>
  <borders count="20">
    <border>
      <left/>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theme="0" tint="-0.34998626667073579"/>
      </left>
      <right style="thin">
        <color theme="0" tint="-0.34998626667073579"/>
      </right>
      <top/>
      <bottom style="thin">
        <color theme="0" tint="-0.34998626667073579"/>
      </bottom>
      <diagonal/>
    </border>
    <border>
      <left style="medium">
        <color indexed="64"/>
      </left>
      <right/>
      <top style="medium">
        <color indexed="64"/>
      </top>
      <bottom/>
      <diagonal/>
    </border>
    <border>
      <left/>
      <right/>
      <top style="medium">
        <color indexed="64"/>
      </top>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medium">
        <color indexed="64"/>
      </right>
      <top style="thin">
        <color theme="0" tint="-0.34998626667073579"/>
      </top>
      <bottom/>
      <diagonal/>
    </border>
    <border>
      <left style="thin">
        <color theme="0" tint="-0.34998626667073579"/>
      </left>
      <right style="medium">
        <color indexed="64"/>
      </right>
      <top/>
      <bottom style="thin">
        <color theme="0" tint="-0.34998626667073579"/>
      </bottom>
      <diagonal/>
    </border>
    <border>
      <left style="thin">
        <color auto="1"/>
      </left>
      <right style="medium">
        <color indexed="64"/>
      </right>
      <top style="medium">
        <color indexed="64"/>
      </top>
      <bottom/>
      <diagonal/>
    </border>
    <border>
      <left style="medium">
        <color indexed="64"/>
      </left>
      <right style="thin">
        <color theme="0" tint="-0.34998626667073579"/>
      </right>
      <top/>
      <bottom style="thin">
        <color theme="0" tint="-0.34998626667073579"/>
      </bottom>
      <diagonal/>
    </border>
    <border>
      <left style="thin">
        <color auto="1"/>
      </left>
      <right/>
      <top style="medium">
        <color indexed="64"/>
      </top>
      <bottom style="medium">
        <color indexed="64"/>
      </bottom>
      <diagonal/>
    </border>
  </borders>
  <cellStyleXfs count="10">
    <xf numFmtId="0" fontId="0" fillId="0" borderId="0"/>
    <xf numFmtId="0" fontId="4" fillId="0" borderId="0"/>
    <xf numFmtId="0" fontId="9" fillId="0" borderId="0"/>
    <xf numFmtId="0" fontId="10" fillId="14" borderId="0" applyNumberFormat="0" applyBorder="0" applyAlignment="0" applyProtection="0"/>
    <xf numFmtId="0" fontId="3" fillId="0" borderId="0"/>
    <xf numFmtId="9" fontId="9" fillId="0" borderId="0" applyFont="0" applyFill="0" applyBorder="0" applyAlignment="0" applyProtection="0"/>
    <xf numFmtId="43" fontId="9" fillId="0" borderId="0" applyFont="0" applyFill="0" applyBorder="0" applyAlignment="0" applyProtection="0"/>
    <xf numFmtId="43" fontId="5" fillId="0" borderId="0" applyFont="0" applyFill="0" applyBorder="0" applyAlignment="0" applyProtection="0"/>
    <xf numFmtId="0" fontId="2" fillId="0" borderId="0"/>
    <xf numFmtId="0" fontId="1" fillId="0" borderId="0"/>
  </cellStyleXfs>
  <cellXfs count="88">
    <xf numFmtId="0" fontId="0" fillId="0" borderId="0" xfId="0"/>
    <xf numFmtId="0" fontId="18" fillId="16" borderId="0" xfId="0" applyFont="1" applyFill="1" applyAlignment="1">
      <alignment vertical="center" wrapText="1"/>
    </xf>
    <xf numFmtId="0" fontId="19" fillId="16" borderId="0" xfId="0" applyFont="1" applyFill="1"/>
    <xf numFmtId="0" fontId="19" fillId="16" borderId="0" xfId="0" applyFont="1" applyFill="1" applyAlignment="1">
      <alignment wrapText="1"/>
    </xf>
    <xf numFmtId="0" fontId="7" fillId="0" borderId="0" xfId="0" applyFont="1" applyAlignment="1">
      <alignment horizontal="left" vertical="top"/>
    </xf>
    <xf numFmtId="0" fontId="7" fillId="0" borderId="0" xfId="0" applyFont="1" applyAlignment="1">
      <alignment horizontal="left" vertical="top" wrapText="1"/>
    </xf>
    <xf numFmtId="0" fontId="6" fillId="0" borderId="0" xfId="0" applyFont="1" applyAlignment="1">
      <alignment horizontal="left" vertical="top"/>
    </xf>
    <xf numFmtId="0" fontId="6" fillId="0" borderId="0" xfId="0" applyFont="1" applyAlignment="1">
      <alignment horizontal="left" vertical="top" wrapText="1"/>
    </xf>
    <xf numFmtId="0" fontId="16" fillId="0" borderId="0" xfId="0" applyFont="1" applyAlignment="1">
      <alignment horizontal="left" vertical="top"/>
    </xf>
    <xf numFmtId="0" fontId="7" fillId="3" borderId="0" xfId="0" applyFont="1" applyFill="1" applyAlignment="1">
      <alignment horizontal="left" vertical="top"/>
    </xf>
    <xf numFmtId="0" fontId="7" fillId="0" borderId="0" xfId="0" applyFont="1" applyBorder="1" applyAlignment="1">
      <alignment horizontal="left" vertical="top" wrapText="1"/>
    </xf>
    <xf numFmtId="0" fontId="13" fillId="0" borderId="0" xfId="0" applyFont="1"/>
    <xf numFmtId="0" fontId="13" fillId="0" borderId="0" xfId="0" applyFont="1" applyAlignment="1">
      <alignment horizontal="left" vertical="top"/>
    </xf>
    <xf numFmtId="0" fontId="13" fillId="0" borderId="0" xfId="0" applyFont="1" applyAlignment="1">
      <alignment horizontal="right" vertical="top"/>
    </xf>
    <xf numFmtId="0" fontId="6" fillId="0" borderId="0" xfId="0" applyFont="1" applyAlignment="1">
      <alignment horizontal="right" vertical="top" wrapText="1"/>
    </xf>
    <xf numFmtId="0" fontId="7" fillId="0" borderId="4" xfId="0" applyFont="1" applyBorder="1" applyAlignment="1">
      <alignment horizontal="left" vertical="top" wrapText="1"/>
    </xf>
    <xf numFmtId="165" fontId="13" fillId="0" borderId="4" xfId="7" applyNumberFormat="1" applyFont="1" applyBorder="1" applyAlignment="1">
      <alignment horizontal="left" vertical="top"/>
    </xf>
    <xf numFmtId="165" fontId="13" fillId="0" borderId="4" xfId="0" applyNumberFormat="1" applyFont="1" applyBorder="1" applyAlignment="1">
      <alignment horizontal="left" vertical="top"/>
    </xf>
    <xf numFmtId="3" fontId="6" fillId="12" borderId="4" xfId="0" applyNumberFormat="1" applyFont="1" applyFill="1" applyBorder="1" applyAlignment="1">
      <alignment horizontal="right" vertical="top" wrapText="1"/>
    </xf>
    <xf numFmtId="164" fontId="13" fillId="0" borderId="4" xfId="0" applyNumberFormat="1" applyFont="1" applyBorder="1" applyAlignment="1">
      <alignment horizontal="right" vertical="top"/>
    </xf>
    <xf numFmtId="165" fontId="13" fillId="0" borderId="4" xfId="7" applyNumberFormat="1" applyFont="1" applyBorder="1" applyAlignment="1">
      <alignment horizontal="right" vertical="top"/>
    </xf>
    <xf numFmtId="3" fontId="6" fillId="4" borderId="4" xfId="0" applyNumberFormat="1" applyFont="1" applyFill="1" applyBorder="1" applyAlignment="1">
      <alignment horizontal="right" vertical="top" wrapText="1"/>
    </xf>
    <xf numFmtId="3" fontId="6" fillId="11" borderId="4" xfId="0" applyNumberFormat="1" applyFont="1" applyFill="1" applyBorder="1" applyAlignment="1">
      <alignment horizontal="right" vertical="top" wrapText="1"/>
    </xf>
    <xf numFmtId="165" fontId="13" fillId="17" borderId="4" xfId="7" applyNumberFormat="1" applyFont="1" applyFill="1" applyBorder="1" applyAlignment="1">
      <alignment horizontal="right" vertical="top"/>
    </xf>
    <xf numFmtId="0" fontId="7" fillId="0" borderId="0" xfId="0" applyFont="1" applyAlignment="1">
      <alignment horizontal="center" vertical="top"/>
    </xf>
    <xf numFmtId="0" fontId="7" fillId="0" borderId="0" xfId="0" applyFont="1" applyBorder="1" applyAlignment="1">
      <alignment horizontal="center" vertical="top"/>
    </xf>
    <xf numFmtId="0" fontId="13" fillId="0" borderId="0" xfId="0" applyFont="1" applyAlignment="1">
      <alignment horizontal="center"/>
    </xf>
    <xf numFmtId="0" fontId="0" fillId="0" borderId="0" xfId="0" applyAlignment="1">
      <alignment horizontal="center"/>
    </xf>
    <xf numFmtId="0" fontId="13" fillId="0" borderId="0" xfId="0" applyFont="1" applyAlignment="1">
      <alignment horizontal="center" vertical="top"/>
    </xf>
    <xf numFmtId="0" fontId="7" fillId="0" borderId="7" xfId="0" applyFont="1" applyBorder="1" applyAlignment="1">
      <alignment horizontal="left" vertical="top" wrapText="1"/>
    </xf>
    <xf numFmtId="3" fontId="6" fillId="4" borderId="7" xfId="0" applyNumberFormat="1" applyFont="1" applyFill="1" applyBorder="1" applyAlignment="1">
      <alignment horizontal="right" vertical="top" wrapText="1"/>
    </xf>
    <xf numFmtId="3" fontId="6" fillId="11" borderId="7" xfId="0" applyNumberFormat="1" applyFont="1" applyFill="1" applyBorder="1" applyAlignment="1">
      <alignment horizontal="right" vertical="top" wrapText="1"/>
    </xf>
    <xf numFmtId="165" fontId="13" fillId="17" borderId="7" xfId="7" applyNumberFormat="1" applyFont="1" applyFill="1" applyBorder="1" applyAlignment="1">
      <alignment horizontal="right" vertical="top"/>
    </xf>
    <xf numFmtId="0" fontId="6" fillId="0" borderId="10" xfId="0" applyFont="1" applyBorder="1" applyAlignment="1">
      <alignment horizontal="center" vertical="top"/>
    </xf>
    <xf numFmtId="165" fontId="13" fillId="19" borderId="11" xfId="7" applyNumberFormat="1" applyFont="1" applyFill="1" applyBorder="1" applyAlignment="1">
      <alignment horizontal="left" vertical="top" wrapText="1"/>
    </xf>
    <xf numFmtId="0" fontId="7" fillId="0" borderId="10" xfId="0" applyFont="1" applyBorder="1" applyAlignment="1">
      <alignment horizontal="center" vertical="top"/>
    </xf>
    <xf numFmtId="0" fontId="6" fillId="12" borderId="10" xfId="0" applyFont="1" applyFill="1" applyBorder="1" applyAlignment="1">
      <alignment horizontal="center" vertical="top"/>
    </xf>
    <xf numFmtId="0" fontId="6" fillId="0" borderId="12" xfId="0" applyFont="1" applyBorder="1" applyAlignment="1">
      <alignment horizontal="center" vertical="top"/>
    </xf>
    <xf numFmtId="0" fontId="7" fillId="0" borderId="13" xfId="0" applyFont="1" applyBorder="1" applyAlignment="1">
      <alignment horizontal="left" vertical="top" wrapText="1"/>
    </xf>
    <xf numFmtId="165" fontId="13" fillId="0" borderId="14" xfId="7" applyNumberFormat="1" applyFont="1" applyBorder="1" applyAlignment="1">
      <alignment horizontal="left" vertical="top"/>
    </xf>
    <xf numFmtId="165" fontId="13" fillId="0" borderId="14" xfId="0" applyNumberFormat="1" applyFont="1" applyBorder="1" applyAlignment="1">
      <alignment horizontal="left" vertical="top"/>
    </xf>
    <xf numFmtId="3" fontId="6" fillId="12" borderId="14" xfId="0" applyNumberFormat="1" applyFont="1" applyFill="1" applyBorder="1" applyAlignment="1">
      <alignment horizontal="right" vertical="top" wrapText="1"/>
    </xf>
    <xf numFmtId="164" fontId="13" fillId="0" borderId="14" xfId="0" applyNumberFormat="1" applyFont="1" applyBorder="1" applyAlignment="1">
      <alignment horizontal="right" vertical="top"/>
    </xf>
    <xf numFmtId="165" fontId="13" fillId="0" borderId="14" xfId="7" applyNumberFormat="1" applyFont="1" applyBorder="1" applyAlignment="1">
      <alignment horizontal="right" vertical="top"/>
    </xf>
    <xf numFmtId="3" fontId="6" fillId="4" borderId="14" xfId="0" applyNumberFormat="1" applyFont="1" applyFill="1" applyBorder="1" applyAlignment="1">
      <alignment horizontal="right" vertical="top" wrapText="1"/>
    </xf>
    <xf numFmtId="3" fontId="6" fillId="11" borderId="14" xfId="0" applyNumberFormat="1" applyFont="1" applyFill="1" applyBorder="1" applyAlignment="1">
      <alignment horizontal="right" vertical="top" wrapText="1"/>
    </xf>
    <xf numFmtId="165" fontId="13" fillId="17" borderId="14" xfId="7" applyNumberFormat="1" applyFont="1" applyFill="1" applyBorder="1" applyAlignment="1">
      <alignment horizontal="right" vertical="top"/>
    </xf>
    <xf numFmtId="165" fontId="13" fillId="19" borderId="15" xfId="7" applyNumberFormat="1" applyFont="1" applyFill="1" applyBorder="1" applyAlignment="1">
      <alignment horizontal="left" vertical="top" wrapText="1"/>
    </xf>
    <xf numFmtId="3" fontId="8" fillId="0" borderId="1" xfId="0" applyNumberFormat="1" applyFont="1" applyBorder="1" applyAlignment="1">
      <alignment vertical="center" wrapText="1"/>
    </xf>
    <xf numFmtId="3" fontId="8" fillId="0" borderId="2" xfId="0" applyNumberFormat="1" applyFont="1" applyBorder="1" applyAlignment="1">
      <alignment vertical="center" wrapText="1"/>
    </xf>
    <xf numFmtId="3" fontId="8" fillId="0" borderId="3" xfId="0" applyNumberFormat="1" applyFont="1" applyBorder="1" applyAlignment="1">
      <alignment vertical="center" wrapText="1"/>
    </xf>
    <xf numFmtId="165" fontId="13" fillId="0" borderId="7" xfId="7" applyNumberFormat="1" applyFont="1" applyBorder="1" applyAlignment="1">
      <alignment horizontal="left" vertical="top"/>
    </xf>
    <xf numFmtId="165" fontId="13" fillId="0" borderId="7" xfId="0" applyNumberFormat="1" applyFont="1" applyBorder="1" applyAlignment="1">
      <alignment horizontal="left" vertical="top"/>
    </xf>
    <xf numFmtId="3" fontId="6" fillId="12" borderId="7" xfId="0" applyNumberFormat="1" applyFont="1" applyFill="1" applyBorder="1" applyAlignment="1">
      <alignment horizontal="right" vertical="top" wrapText="1"/>
    </xf>
    <xf numFmtId="164" fontId="13" fillId="0" borderId="7" xfId="0" applyNumberFormat="1" applyFont="1" applyBorder="1" applyAlignment="1">
      <alignment horizontal="right" vertical="top"/>
    </xf>
    <xf numFmtId="165" fontId="13" fillId="0" borderId="7" xfId="7" applyNumberFormat="1" applyFont="1" applyBorder="1" applyAlignment="1">
      <alignment horizontal="right" vertical="top"/>
    </xf>
    <xf numFmtId="165" fontId="13" fillId="19" borderId="16" xfId="7" applyNumberFormat="1" applyFont="1" applyFill="1" applyBorder="1" applyAlignment="1">
      <alignment horizontal="left" vertical="top" wrapText="1"/>
    </xf>
    <xf numFmtId="0" fontId="6" fillId="0" borderId="18" xfId="0" applyFont="1" applyBorder="1" applyAlignment="1">
      <alignment horizontal="center" vertical="top"/>
    </xf>
    <xf numFmtId="0" fontId="11" fillId="5" borderId="1" xfId="0" applyFont="1" applyFill="1" applyBorder="1" applyAlignment="1">
      <alignment horizontal="center" vertical="top" wrapText="1"/>
    </xf>
    <xf numFmtId="0" fontId="11" fillId="5" borderId="2" xfId="0" applyFont="1" applyFill="1" applyBorder="1" applyAlignment="1">
      <alignment horizontal="left" vertical="top" wrapText="1"/>
    </xf>
    <xf numFmtId="0" fontId="11" fillId="5" borderId="19" xfId="0" applyFont="1" applyFill="1" applyBorder="1" applyAlignment="1">
      <alignment horizontal="left" vertical="top" wrapText="1"/>
    </xf>
    <xf numFmtId="42" fontId="8" fillId="6" borderId="1" xfId="0" applyNumberFormat="1" applyFont="1" applyFill="1" applyBorder="1" applyAlignment="1">
      <alignment horizontal="left" vertical="top" wrapText="1"/>
    </xf>
    <xf numFmtId="42" fontId="8" fillId="6" borderId="2" xfId="0" applyNumberFormat="1" applyFont="1" applyFill="1" applyBorder="1" applyAlignment="1">
      <alignment horizontal="left" vertical="top" wrapText="1"/>
    </xf>
    <xf numFmtId="42" fontId="8" fillId="8" borderId="2" xfId="0" applyNumberFormat="1" applyFont="1" applyFill="1" applyBorder="1" applyAlignment="1">
      <alignment horizontal="left" vertical="top" wrapText="1"/>
    </xf>
    <xf numFmtId="42" fontId="8" fillId="5" borderId="2" xfId="0" applyNumberFormat="1" applyFont="1" applyFill="1" applyBorder="1" applyAlignment="1">
      <alignment horizontal="left" vertical="top" wrapText="1"/>
    </xf>
    <xf numFmtId="42" fontId="17" fillId="13" borderId="2" xfId="0" applyNumberFormat="1" applyFont="1" applyFill="1" applyBorder="1" applyAlignment="1">
      <alignment horizontal="left" vertical="top" wrapText="1"/>
    </xf>
    <xf numFmtId="42" fontId="8" fillId="13" borderId="2" xfId="0" applyNumberFormat="1" applyFont="1" applyFill="1" applyBorder="1" applyAlignment="1">
      <alignment horizontal="left" vertical="top" wrapText="1"/>
    </xf>
    <xf numFmtId="42" fontId="12" fillId="15" borderId="2" xfId="0" applyNumberFormat="1" applyFont="1" applyFill="1" applyBorder="1" applyAlignment="1">
      <alignment horizontal="left" vertical="top" wrapText="1"/>
    </xf>
    <xf numFmtId="42" fontId="12" fillId="15" borderId="3" xfId="0" applyNumberFormat="1" applyFont="1" applyFill="1" applyBorder="1" applyAlignment="1">
      <alignment horizontal="left" vertical="top" wrapText="1"/>
    </xf>
    <xf numFmtId="0" fontId="7" fillId="0" borderId="8" xfId="0" applyFont="1" applyBorder="1" applyAlignment="1">
      <alignment horizontal="center" vertical="center"/>
    </xf>
    <xf numFmtId="0" fontId="7" fillId="0" borderId="9" xfId="0" applyFont="1" applyBorder="1" applyAlignment="1">
      <alignment horizontal="left" vertical="center" wrapText="1"/>
    </xf>
    <xf numFmtId="0" fontId="0" fillId="0" borderId="0" xfId="0" applyAlignment="1">
      <alignment vertical="center"/>
    </xf>
    <xf numFmtId="0" fontId="6" fillId="0" borderId="0" xfId="0" applyFont="1" applyAlignment="1">
      <alignment horizontal="left" vertical="center"/>
    </xf>
    <xf numFmtId="0" fontId="21" fillId="16" borderId="0" xfId="0" applyFont="1" applyFill="1" applyAlignment="1">
      <alignment vertical="center" wrapText="1"/>
    </xf>
    <xf numFmtId="0" fontId="22" fillId="16" borderId="0" xfId="0" applyFont="1" applyFill="1"/>
    <xf numFmtId="0" fontId="25" fillId="16" borderId="0" xfId="0" applyFont="1" applyFill="1" applyAlignment="1">
      <alignment vertical="center" wrapText="1"/>
    </xf>
    <xf numFmtId="0" fontId="21" fillId="16" borderId="0" xfId="0" applyFont="1" applyFill="1" applyAlignment="1">
      <alignment horizontal="left" vertical="center" wrapText="1"/>
    </xf>
    <xf numFmtId="0" fontId="22" fillId="16" borderId="0" xfId="0" applyFont="1" applyFill="1" applyAlignment="1">
      <alignment wrapText="1"/>
    </xf>
    <xf numFmtId="0" fontId="21" fillId="16" borderId="0" xfId="0" applyFont="1" applyFill="1" applyAlignment="1">
      <alignment wrapText="1"/>
    </xf>
    <xf numFmtId="0" fontId="27" fillId="16" borderId="0" xfId="0" applyFont="1" applyFill="1" applyAlignment="1">
      <alignment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20" fillId="9" borderId="6" xfId="0" applyFont="1" applyFill="1" applyBorder="1" applyAlignment="1">
      <alignment horizontal="center" vertical="center" wrapText="1"/>
    </xf>
    <xf numFmtId="0" fontId="15" fillId="7" borderId="6" xfId="0" applyFont="1" applyFill="1" applyBorder="1" applyAlignment="1">
      <alignment horizontal="center" vertical="center" wrapText="1"/>
    </xf>
    <xf numFmtId="0" fontId="20" fillId="10" borderId="6" xfId="0" applyFont="1" applyFill="1" applyBorder="1" applyAlignment="1">
      <alignment horizontal="center" vertical="center" wrapText="1"/>
    </xf>
    <xf numFmtId="42" fontId="20" fillId="18" borderId="6" xfId="0" applyNumberFormat="1" applyFont="1" applyFill="1" applyBorder="1" applyAlignment="1">
      <alignment horizontal="center" vertical="center" wrapText="1"/>
    </xf>
    <xf numFmtId="42" fontId="20" fillId="18" borderId="17" xfId="0" applyNumberFormat="1" applyFont="1" applyFill="1" applyBorder="1" applyAlignment="1">
      <alignment horizontal="center" vertical="center" wrapText="1"/>
    </xf>
    <xf numFmtId="0" fontId="7" fillId="0" borderId="4" xfId="0" applyFont="1" applyFill="1" applyBorder="1" applyAlignment="1">
      <alignment horizontal="left" vertical="top" wrapText="1"/>
    </xf>
  </cellXfs>
  <cellStyles count="10">
    <cellStyle name="Comma" xfId="7" builtinId="3"/>
    <cellStyle name="Comma 2" xfId="6" xr:uid="{55A36188-3B02-41F2-9E69-D15506A112B4}"/>
    <cellStyle name="Good 3" xfId="3" xr:uid="{6C8DB030-5268-4AEC-9758-D13C9EA546A8}"/>
    <cellStyle name="Normal" xfId="0" builtinId="0"/>
    <cellStyle name="Normal 2" xfId="2" xr:uid="{8834FE2D-D521-4DE1-8C77-926AC17B80D7}"/>
    <cellStyle name="Normal 3" xfId="1" xr:uid="{D5EA519C-2DC3-44DE-8FC9-8345D0743D6C}"/>
    <cellStyle name="Normal 3 2" xfId="4" xr:uid="{5A33C527-7E8D-4562-8A61-43370D709710}"/>
    <cellStyle name="Normal 3 3" xfId="8" xr:uid="{0E9262D0-C045-41DB-A3AF-2C4217A018E4}"/>
    <cellStyle name="Normal 3 4" xfId="9" xr:uid="{1B2FCEBC-B5D9-4971-82AC-808C1A0C0864}"/>
    <cellStyle name="Percent 2" xfId="5" xr:uid="{0184979D-62F1-489B-BB06-1282A8595B21}"/>
  </cellStyles>
  <dxfs count="0"/>
  <tableStyles count="0" defaultTableStyle="TableStyleMedium2" defaultPivotStyle="PivotStyleLight16"/>
  <colors>
    <mruColors>
      <color rgb="FFB483D9"/>
      <color rgb="FF552579"/>
      <color rgb="FFD88BD8"/>
      <color rgb="FFB382D8"/>
      <color rgb="FFB3D8D8"/>
      <color rgb="FFA321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6349</xdr:colOff>
      <xdr:row>9</xdr:row>
      <xdr:rowOff>50800</xdr:rowOff>
    </xdr:from>
    <xdr:ext cx="6531389" cy="805029"/>
    <xdr:sp macro="" textlink="">
      <xdr:nvSpPr>
        <xdr:cNvPr id="2" name="Text Box 2">
          <a:extLst>
            <a:ext uri="{FF2B5EF4-FFF2-40B4-BE49-F238E27FC236}">
              <a16:creationId xmlns:a16="http://schemas.microsoft.com/office/drawing/2014/main" id="{30F8F3A8-7059-4965-89A0-44A9239E419C}"/>
            </a:ext>
          </a:extLst>
        </xdr:cNvPr>
        <xdr:cNvSpPr txBox="1">
          <a:spLocks noChangeArrowheads="1"/>
        </xdr:cNvSpPr>
      </xdr:nvSpPr>
      <xdr:spPr bwMode="auto">
        <a:xfrm>
          <a:off x="6349" y="2019300"/>
          <a:ext cx="6531389" cy="805029"/>
        </a:xfrm>
        <a:prstGeom prst="rect">
          <a:avLst/>
        </a:prstGeom>
        <a:solidFill>
          <a:srgbClr val="FFFFFF"/>
        </a:solidFill>
        <a:ln w="9525">
          <a:solidFill>
            <a:srgbClr val="A5A5A5"/>
          </a:solidFill>
          <a:miter lim="800000"/>
          <a:headEnd/>
          <a:tailEnd/>
        </a:ln>
      </xdr:spPr>
      <xdr:txBody>
        <a:bodyPr wrap="square" lIns="91440" tIns="45720" rIns="91440" bIns="45720" anchor="t" upright="1">
          <a:spAutoFit/>
        </a:bodyPr>
        <a:lstStyle/>
        <a:p>
          <a:pPr algn="l" rtl="0">
            <a:defRPr sz="1000"/>
          </a:pPr>
          <a:r>
            <a:rPr lang="en-NZ" sz="1100" b="0" i="0" u="none" strike="noStrike" baseline="0">
              <a:solidFill>
                <a:srgbClr val="0D0D0D"/>
              </a:solidFill>
              <a:latin typeface="National 2 Light"/>
            </a:rPr>
            <a:t>For further information refer to</a:t>
          </a:r>
          <a:endParaRPr lang="en-NZ" sz="1100" b="0" i="0" u="none" strike="noStrike" baseline="0">
            <a:solidFill>
              <a:srgbClr val="000000"/>
            </a:solidFill>
            <a:latin typeface="National 2 Light"/>
          </a:endParaRPr>
        </a:p>
        <a:p>
          <a:pPr algn="l" rtl="0">
            <a:defRPr sz="1000"/>
          </a:pPr>
          <a:r>
            <a:rPr lang="en-NZ" sz="1100" b="0" i="0" u="none" strike="noStrike" baseline="0">
              <a:solidFill>
                <a:srgbClr val="0D0D0D"/>
              </a:solidFill>
              <a:latin typeface="Symbol"/>
            </a:rPr>
            <a:t>·</a:t>
          </a:r>
          <a:r>
            <a:rPr lang="en-NZ" sz="700" b="0" i="0" u="none" strike="noStrike" baseline="0">
              <a:solidFill>
                <a:srgbClr val="0D0D0D"/>
              </a:solidFill>
              <a:latin typeface="Times New Roman"/>
              <a:cs typeface="Times New Roman"/>
            </a:rPr>
            <a:t>       </a:t>
          </a:r>
          <a:r>
            <a:rPr lang="en-NZ" sz="1100" b="0" i="0" u="none" strike="noStrike" baseline="0">
              <a:solidFill>
                <a:srgbClr val="0D0D0D"/>
              </a:solidFill>
              <a:latin typeface="National 2 Light"/>
              <a:cs typeface="Times New Roman"/>
            </a:rPr>
            <a:t>Document</a:t>
          </a:r>
          <a:r>
            <a:rPr lang="en-NZ" sz="1100" b="0" i="1" u="none" strike="noStrike" baseline="0">
              <a:solidFill>
                <a:srgbClr val="0D0D0D"/>
              </a:solidFill>
              <a:latin typeface="National 2 Light"/>
              <a:cs typeface="Times New Roman"/>
            </a:rPr>
            <a:t> T1 Drury Developer Contributions Policy Transport Assessment</a:t>
          </a:r>
          <a:endParaRPr lang="en-NZ" sz="1100" b="0" i="0" u="none" strike="noStrike" baseline="0">
            <a:solidFill>
              <a:srgbClr val="000000"/>
            </a:solidFill>
            <a:latin typeface="National 2 Light"/>
            <a:cs typeface="Times New Roman"/>
          </a:endParaRPr>
        </a:p>
        <a:p>
          <a:pPr algn="l" rtl="0">
            <a:defRPr sz="1000"/>
          </a:pPr>
          <a:r>
            <a:rPr lang="en-NZ" sz="1100" b="0" i="0" u="none" strike="noStrike" baseline="0">
              <a:solidFill>
                <a:srgbClr val="0D0D0D"/>
              </a:solidFill>
              <a:latin typeface="Symbol"/>
            </a:rPr>
            <a:t>·</a:t>
          </a:r>
          <a:r>
            <a:rPr lang="en-NZ" sz="700" b="0" i="0" u="none" strike="noStrike" baseline="0">
              <a:solidFill>
                <a:srgbClr val="0D0D0D"/>
              </a:solidFill>
              <a:latin typeface="Times New Roman"/>
              <a:cs typeface="Times New Roman"/>
            </a:rPr>
            <a:t>       </a:t>
          </a:r>
          <a:r>
            <a:rPr lang="en-NZ" sz="1100" b="0" i="1" u="none" strike="noStrike" baseline="0">
              <a:solidFill>
                <a:srgbClr val="0D0D0D"/>
              </a:solidFill>
              <a:latin typeface="National 2 Light"/>
              <a:cs typeface="Times New Roman"/>
            </a:rPr>
            <a:t>Document T2 Drury Infrastructure Funding and Financing (DIFF) - Cost Allowances</a:t>
          </a:r>
          <a:endParaRPr lang="en-NZ" sz="1100" b="0" i="0" u="none" strike="noStrike" baseline="0">
            <a:solidFill>
              <a:srgbClr val="000000"/>
            </a:solidFill>
            <a:latin typeface="National 2 Light"/>
            <a:cs typeface="Times New Roman"/>
          </a:endParaRPr>
        </a:p>
        <a:p>
          <a:pPr algn="l" rtl="0">
            <a:defRPr sz="1000"/>
          </a:pPr>
          <a:r>
            <a:rPr lang="en-NZ" sz="1100" b="0" i="0" u="none" strike="noStrike" baseline="0">
              <a:solidFill>
                <a:srgbClr val="0D0D0D"/>
              </a:solidFill>
              <a:latin typeface="Symbol"/>
            </a:rPr>
            <a:t>·</a:t>
          </a:r>
          <a:r>
            <a:rPr lang="en-NZ" sz="700" b="0" i="0" u="none" strike="noStrike" baseline="0">
              <a:solidFill>
                <a:srgbClr val="0D0D0D"/>
              </a:solidFill>
              <a:latin typeface="Times New Roman"/>
              <a:cs typeface="Times New Roman"/>
            </a:rPr>
            <a:t>       </a:t>
          </a:r>
          <a:r>
            <a:rPr lang="en-NZ" sz="1100" b="0" i="0" u="none" strike="noStrike" baseline="0">
              <a:solidFill>
                <a:srgbClr val="0D0D0D"/>
              </a:solidFill>
              <a:latin typeface="National 2 Light"/>
              <a:cs typeface="Times New Roman"/>
            </a:rPr>
            <a:t>Document</a:t>
          </a:r>
          <a:r>
            <a:rPr lang="en-NZ" sz="1100" b="0" i="1" u="none" strike="noStrike" baseline="0">
              <a:solidFill>
                <a:srgbClr val="0D0D0D"/>
              </a:solidFill>
              <a:latin typeface="National 2 Light"/>
              <a:cs typeface="Times New Roman"/>
            </a:rPr>
            <a:t> R2 Auckland Council Cost Estimation Review</a:t>
          </a:r>
          <a:endParaRPr lang="en-NZ" sz="1100" b="0" i="1" u="none" strike="noStrike" baseline="0">
            <a:solidFill>
              <a:srgbClr val="0D0D0D"/>
            </a:solidFill>
            <a:latin typeface="National 2 Light"/>
          </a:endParaRPr>
        </a:p>
      </xdr:txBody>
    </xdr:sp>
    <xdr:clientData/>
  </xdr:oneCellAnchor>
  <xdr:oneCellAnchor>
    <xdr:from>
      <xdr:col>0</xdr:col>
      <xdr:colOff>209549</xdr:colOff>
      <xdr:row>21</xdr:row>
      <xdr:rowOff>107950</xdr:rowOff>
    </xdr:from>
    <xdr:ext cx="6543537" cy="980846"/>
    <xdr:sp macro="" textlink="">
      <xdr:nvSpPr>
        <xdr:cNvPr id="3" name="Text Box 2">
          <a:extLst>
            <a:ext uri="{FF2B5EF4-FFF2-40B4-BE49-F238E27FC236}">
              <a16:creationId xmlns:a16="http://schemas.microsoft.com/office/drawing/2014/main" id="{7548811A-3926-4EC1-B7E6-3FEA92C42E0D}"/>
            </a:ext>
          </a:extLst>
        </xdr:cNvPr>
        <xdr:cNvSpPr txBox="1">
          <a:spLocks noChangeArrowheads="1"/>
        </xdr:cNvSpPr>
      </xdr:nvSpPr>
      <xdr:spPr bwMode="auto">
        <a:xfrm>
          <a:off x="209549" y="4730750"/>
          <a:ext cx="6543537" cy="980846"/>
        </a:xfrm>
        <a:prstGeom prst="rect">
          <a:avLst/>
        </a:prstGeom>
        <a:solidFill>
          <a:srgbClr val="FFFFFF"/>
        </a:solidFill>
        <a:ln w="9525">
          <a:solidFill>
            <a:srgbClr val="A5A5A5"/>
          </a:solidFill>
          <a:miter lim="800000"/>
          <a:headEnd/>
          <a:tailEnd/>
        </a:ln>
      </xdr:spPr>
      <xdr:txBody>
        <a:bodyPr wrap="square" lIns="91440" tIns="45720" rIns="91440" bIns="45720" anchor="t" upright="1">
          <a:spAutoFit/>
        </a:bodyPr>
        <a:lstStyle/>
        <a:p>
          <a:pPr algn="l" rtl="0">
            <a:defRPr sz="1000"/>
          </a:pPr>
          <a:r>
            <a:rPr lang="en-NZ" sz="1100" b="0" i="0" u="none" strike="noStrike" baseline="0">
              <a:solidFill>
                <a:srgbClr val="0D0D0D"/>
              </a:solidFill>
              <a:latin typeface="National 2 Light"/>
            </a:rPr>
            <a:t>For further information refer to</a:t>
          </a:r>
          <a:endParaRPr lang="en-NZ" sz="1000" b="0" i="0" u="none" strike="noStrike" baseline="0">
            <a:solidFill>
              <a:srgbClr val="000000"/>
            </a:solidFill>
            <a:latin typeface="Arial"/>
            <a:cs typeface="Arial"/>
          </a:endParaRPr>
        </a:p>
        <a:p>
          <a:pPr algn="l" rtl="0">
            <a:defRPr sz="1000"/>
          </a:pPr>
          <a:r>
            <a:rPr lang="en-NZ" sz="1100" b="0" i="0" u="none" strike="noStrike" baseline="0">
              <a:solidFill>
                <a:srgbClr val="000000"/>
              </a:solidFill>
              <a:latin typeface="Symbol"/>
            </a:rPr>
            <a:t>·</a:t>
          </a:r>
          <a:r>
            <a:rPr lang="en-NZ" sz="700" b="0" i="0" u="none" strike="noStrike" baseline="0">
              <a:solidFill>
                <a:srgbClr val="000000"/>
              </a:solidFill>
              <a:latin typeface="Times New Roman"/>
              <a:cs typeface="Times New Roman"/>
            </a:rPr>
            <a:t>       </a:t>
          </a:r>
          <a:r>
            <a:rPr lang="en-NZ" sz="1100" b="0" i="0" u="none" strike="noStrike" baseline="0">
              <a:solidFill>
                <a:srgbClr val="0D0D0D"/>
              </a:solidFill>
              <a:latin typeface="National 2 Light"/>
              <a:cs typeface="Times New Roman"/>
            </a:rPr>
            <a:t>Section 3.3 of the </a:t>
          </a:r>
          <a:r>
            <a:rPr lang="en-NZ" sz="1100" b="0" i="1" u="none" strike="noStrike" baseline="0">
              <a:solidFill>
                <a:srgbClr val="000000"/>
              </a:solidFill>
              <a:latin typeface="National 2 Light"/>
              <a:cs typeface="Times New Roman"/>
            </a:rPr>
            <a:t>Methodology for calculating DCs for Drury</a:t>
          </a:r>
          <a:endParaRPr lang="en-NZ" sz="1100" b="0" i="0" u="none" strike="noStrike" baseline="0">
            <a:solidFill>
              <a:srgbClr val="000000"/>
            </a:solidFill>
            <a:latin typeface="National 2 Light"/>
            <a:cs typeface="Times New Roman"/>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NZ" sz="1100" b="0" i="1" u="none" strike="noStrike" baseline="0">
              <a:solidFill>
                <a:srgbClr val="000000"/>
              </a:solidFill>
              <a:latin typeface="National 2" panose="02000003000000000000" pitchFamily="50" charset="0"/>
              <a:ea typeface="+mn-ea"/>
              <a:cs typeface="Calibri" panose="020F0502020204030204" pitchFamily="34" charset="0"/>
            </a:rPr>
            <a:t>•     </a:t>
          </a:r>
          <a:r>
            <a:rPr lang="en-NZ" sz="1100" b="0" i="0" u="none" strike="noStrike" baseline="0">
              <a:solidFill>
                <a:srgbClr val="000000"/>
              </a:solidFill>
              <a:latin typeface="National 2 Light" panose="02000003000000000000" pitchFamily="50" charset="0"/>
              <a:ea typeface="+mn-ea"/>
              <a:cs typeface="Times New Roman"/>
            </a:rPr>
            <a:t>Paragraphs 62 - 63 of the </a:t>
          </a:r>
          <a:r>
            <a:rPr lang="en-NZ" sz="1100" b="0" i="1" baseline="0">
              <a:effectLst/>
              <a:latin typeface="National 2 Light" panose="02000003000000000000" pitchFamily="50" charset="0"/>
              <a:ea typeface="+mn-ea"/>
              <a:cs typeface="+mn-cs"/>
            </a:rPr>
            <a:t>Methodology for calculating DCs for </a:t>
          </a:r>
          <a:r>
            <a:rPr lang="en-NZ" sz="1100" b="0" i="1" u="none" strike="noStrike" baseline="0">
              <a:solidFill>
                <a:srgbClr val="000000"/>
              </a:solidFill>
              <a:latin typeface="National 2 Light"/>
              <a:ea typeface="+mn-ea"/>
              <a:cs typeface="Times New Roman"/>
            </a:rPr>
            <a:t>D3.3rury</a:t>
          </a:r>
        </a:p>
        <a:p>
          <a:pPr algn="l" rtl="0">
            <a:defRPr sz="1000"/>
          </a:pPr>
          <a:r>
            <a:rPr lang="en-NZ" sz="1100" b="0" i="0" u="none" strike="noStrike" baseline="0">
              <a:solidFill>
                <a:srgbClr val="000000"/>
              </a:solidFill>
              <a:latin typeface="Symbol"/>
            </a:rPr>
            <a:t>·</a:t>
          </a:r>
          <a:r>
            <a:rPr lang="en-NZ" sz="700" b="0" i="0" u="none" strike="noStrike" baseline="0">
              <a:solidFill>
                <a:srgbClr val="000000"/>
              </a:solidFill>
              <a:latin typeface="Times New Roman"/>
              <a:cs typeface="Times New Roman"/>
            </a:rPr>
            <a:t>       </a:t>
          </a:r>
          <a:r>
            <a:rPr lang="en-NZ" sz="1100" b="0" i="0" u="none" strike="noStrike" baseline="0">
              <a:solidFill>
                <a:srgbClr val="0D0D0D"/>
              </a:solidFill>
              <a:latin typeface="National 2 Light"/>
              <a:cs typeface="Times New Roman"/>
            </a:rPr>
            <a:t>Document </a:t>
          </a:r>
          <a:r>
            <a:rPr lang="en-NZ" sz="1100" b="0" i="1" u="none" strike="noStrike" baseline="0">
              <a:solidFill>
                <a:srgbClr val="0D0D0D"/>
              </a:solidFill>
              <a:latin typeface="National 2 Light"/>
              <a:cs typeface="Times New Roman"/>
            </a:rPr>
            <a:t>T3 Property cost estimation for the Drury area </a:t>
          </a:r>
          <a:endParaRPr lang="en-NZ" sz="1000" b="0" i="0" u="none" strike="noStrike" baseline="0">
            <a:solidFill>
              <a:srgbClr val="000000"/>
            </a:solidFill>
            <a:latin typeface="Arial"/>
            <a:cs typeface="Arial"/>
          </a:endParaRPr>
        </a:p>
        <a:p>
          <a:pPr algn="l" rtl="0">
            <a:defRPr sz="1000"/>
          </a:pPr>
          <a:r>
            <a:rPr lang="en-NZ" sz="1100" b="0" i="0" u="none" strike="noStrike" baseline="0">
              <a:solidFill>
                <a:srgbClr val="000000"/>
              </a:solidFill>
              <a:latin typeface="Symbol"/>
            </a:rPr>
            <a:t>·</a:t>
          </a:r>
          <a:r>
            <a:rPr lang="en-NZ" sz="700" b="0" i="0" u="none" strike="noStrike" baseline="0">
              <a:solidFill>
                <a:srgbClr val="000000"/>
              </a:solidFill>
              <a:latin typeface="Times New Roman"/>
              <a:cs typeface="Times New Roman"/>
            </a:rPr>
            <a:t>       </a:t>
          </a:r>
          <a:r>
            <a:rPr lang="en-NZ" sz="1100" b="0" i="0" u="none" strike="noStrike" baseline="0">
              <a:solidFill>
                <a:srgbClr val="000000"/>
              </a:solidFill>
              <a:latin typeface="National 2 Light"/>
              <a:cs typeface="Times New Roman"/>
            </a:rPr>
            <a:t>Document </a:t>
          </a:r>
          <a:r>
            <a:rPr lang="en-NZ" sz="1100" b="0" i="1" u="none" strike="noStrike" baseline="0">
              <a:solidFill>
                <a:srgbClr val="000000"/>
              </a:solidFill>
              <a:latin typeface="National 2 Light"/>
              <a:cs typeface="Times New Roman"/>
            </a:rPr>
            <a:t>G3 Memo: Cost escalation factors and interest rates</a:t>
          </a:r>
          <a:endParaRPr lang="en-NZ" sz="1100" b="0" i="1" u="none" strike="noStrike" baseline="0">
            <a:solidFill>
              <a:srgbClr val="000000"/>
            </a:solidFill>
            <a:latin typeface="National 2 Light"/>
          </a:endParaRPr>
        </a:p>
      </xdr:txBody>
    </xdr:sp>
    <xdr:clientData/>
  </xdr:oneCellAnchor>
  <xdr:oneCellAnchor>
    <xdr:from>
      <xdr:col>0</xdr:col>
      <xdr:colOff>133350</xdr:colOff>
      <xdr:row>37</xdr:row>
      <xdr:rowOff>152400</xdr:rowOff>
    </xdr:from>
    <xdr:ext cx="6603172" cy="443968"/>
    <xdr:sp macro="" textlink="">
      <xdr:nvSpPr>
        <xdr:cNvPr id="4" name="Text Box 2">
          <a:extLst>
            <a:ext uri="{FF2B5EF4-FFF2-40B4-BE49-F238E27FC236}">
              <a16:creationId xmlns:a16="http://schemas.microsoft.com/office/drawing/2014/main" id="{3825B1B3-F513-40EC-9247-A9C6012E7AC4}"/>
            </a:ext>
          </a:extLst>
        </xdr:cNvPr>
        <xdr:cNvSpPr txBox="1">
          <a:spLocks noChangeArrowheads="1"/>
        </xdr:cNvSpPr>
      </xdr:nvSpPr>
      <xdr:spPr bwMode="auto">
        <a:xfrm>
          <a:off x="133350" y="8077200"/>
          <a:ext cx="6603172" cy="443968"/>
        </a:xfrm>
        <a:prstGeom prst="rect">
          <a:avLst/>
        </a:prstGeom>
        <a:solidFill>
          <a:srgbClr val="FFFFFF"/>
        </a:solidFill>
        <a:ln w="9525">
          <a:solidFill>
            <a:srgbClr val="A5A5A5"/>
          </a:solidFill>
          <a:miter lim="800000"/>
          <a:headEnd/>
          <a:tailEnd/>
        </a:ln>
      </xdr:spPr>
      <xdr:txBody>
        <a:bodyPr wrap="square" lIns="91440" tIns="45720" rIns="91440" bIns="45720" anchor="t" upright="1">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en-NZ" sz="1100" b="0" i="0" u="none" strike="noStrike" baseline="0">
              <a:solidFill>
                <a:srgbClr val="0D0D0D"/>
              </a:solidFill>
              <a:latin typeface="National 2 Light"/>
            </a:rPr>
            <a:t>Refer to paragraphs 26 - 28 of the </a:t>
          </a:r>
          <a:r>
            <a:rPr lang="en-NZ" sz="1100" b="0" i="1" u="none" strike="noStrike" baseline="0">
              <a:solidFill>
                <a:srgbClr val="000000"/>
              </a:solidFill>
              <a:latin typeface="National 2 Light" panose="02000003000000000000" pitchFamily="50" charset="0"/>
              <a:ea typeface="+mn-ea"/>
              <a:cs typeface="Times New Roman"/>
            </a:rPr>
            <a:t>Methodology for calculating DCs for Drury </a:t>
          </a:r>
          <a:r>
            <a:rPr lang="en-NZ" sz="1100" b="0" i="0" u="none" strike="noStrike" baseline="0">
              <a:solidFill>
                <a:srgbClr val="000000"/>
              </a:solidFill>
              <a:latin typeface="National 2 Light" panose="02000003000000000000" pitchFamily="50" charset="0"/>
              <a:ea typeface="+mn-ea"/>
              <a:cs typeface="Times New Roman"/>
            </a:rPr>
            <a:t>document for further information</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5D914-3D4E-4C1E-8C46-3C06800B61C9}">
  <sheetPr>
    <pageSetUpPr fitToPage="1"/>
  </sheetPr>
  <dimension ref="A1:A46"/>
  <sheetViews>
    <sheetView zoomScaleNormal="100" workbookViewId="0"/>
  </sheetViews>
  <sheetFormatPr defaultColWidth="8.7265625" defaultRowHeight="12.5" x14ac:dyDescent="0.25"/>
  <cols>
    <col min="1" max="1" width="129.1796875" style="3" customWidth="1"/>
    <col min="2" max="16384" width="8.7265625" style="2"/>
  </cols>
  <sheetData>
    <row r="1" spans="1:1" ht="33.5" x14ac:dyDescent="0.25">
      <c r="A1" s="1" t="s">
        <v>97</v>
      </c>
    </row>
    <row r="2" spans="1:1" s="74" customFormat="1" ht="14.5" x14ac:dyDescent="0.3">
      <c r="A2" s="73" t="s">
        <v>98</v>
      </c>
    </row>
    <row r="3" spans="1:1" s="74" customFormat="1" ht="14.5" x14ac:dyDescent="0.3">
      <c r="A3" s="73"/>
    </row>
    <row r="4" spans="1:1" s="74" customFormat="1" ht="29" x14ac:dyDescent="0.3">
      <c r="A4" s="73" t="s">
        <v>182</v>
      </c>
    </row>
    <row r="5" spans="1:1" s="74" customFormat="1" ht="14.5" x14ac:dyDescent="0.3">
      <c r="A5" s="73"/>
    </row>
    <row r="6" spans="1:1" s="74" customFormat="1" ht="22" x14ac:dyDescent="0.3">
      <c r="A6" s="75" t="s">
        <v>99</v>
      </c>
    </row>
    <row r="7" spans="1:1" s="74" customFormat="1" ht="29" x14ac:dyDescent="0.3">
      <c r="A7" s="76" t="s">
        <v>100</v>
      </c>
    </row>
    <row r="8" spans="1:1" s="74" customFormat="1" ht="14.5" x14ac:dyDescent="0.3">
      <c r="A8" s="76"/>
    </row>
    <row r="9" spans="1:1" s="74" customFormat="1" ht="13" x14ac:dyDescent="0.3">
      <c r="A9" s="77"/>
    </row>
    <row r="10" spans="1:1" s="74" customFormat="1" ht="13" x14ac:dyDescent="0.3">
      <c r="A10" s="77"/>
    </row>
    <row r="11" spans="1:1" s="74" customFormat="1" ht="13" x14ac:dyDescent="0.3">
      <c r="A11" s="77"/>
    </row>
    <row r="12" spans="1:1" s="74" customFormat="1" ht="13" x14ac:dyDescent="0.3">
      <c r="A12" s="77"/>
    </row>
    <row r="13" spans="1:1" s="74" customFormat="1" ht="13" x14ac:dyDescent="0.3">
      <c r="A13" s="77"/>
    </row>
    <row r="14" spans="1:1" s="74" customFormat="1" ht="13" x14ac:dyDescent="0.3">
      <c r="A14" s="77"/>
    </row>
    <row r="15" spans="1:1" s="74" customFormat="1" ht="13" x14ac:dyDescent="0.3">
      <c r="A15" s="77"/>
    </row>
    <row r="16" spans="1:1" s="74" customFormat="1" ht="29" x14ac:dyDescent="0.3">
      <c r="A16" s="76" t="s">
        <v>181</v>
      </c>
    </row>
    <row r="17" spans="1:1" s="74" customFormat="1" ht="14.5" x14ac:dyDescent="0.3">
      <c r="A17" s="76"/>
    </row>
    <row r="18" spans="1:1" s="74" customFormat="1" ht="22" x14ac:dyDescent="0.3">
      <c r="A18" s="75" t="s">
        <v>101</v>
      </c>
    </row>
    <row r="19" spans="1:1" s="74" customFormat="1" ht="14.5" x14ac:dyDescent="0.3">
      <c r="A19" s="76" t="s">
        <v>102</v>
      </c>
    </row>
    <row r="20" spans="1:1" s="74" customFormat="1" ht="14.5" x14ac:dyDescent="0.35">
      <c r="A20" s="78"/>
    </row>
    <row r="21" spans="1:1" s="74" customFormat="1" ht="14.5" x14ac:dyDescent="0.3">
      <c r="A21" s="76" t="s">
        <v>103</v>
      </c>
    </row>
    <row r="22" spans="1:1" s="74" customFormat="1" ht="13" x14ac:dyDescent="0.3">
      <c r="A22" s="77"/>
    </row>
    <row r="23" spans="1:1" s="74" customFormat="1" ht="13" x14ac:dyDescent="0.3">
      <c r="A23" s="77"/>
    </row>
    <row r="24" spans="1:1" s="74" customFormat="1" ht="13" x14ac:dyDescent="0.3">
      <c r="A24" s="77"/>
    </row>
    <row r="25" spans="1:1" s="74" customFormat="1" ht="13" x14ac:dyDescent="0.3">
      <c r="A25" s="77"/>
    </row>
    <row r="26" spans="1:1" s="74" customFormat="1" ht="13" x14ac:dyDescent="0.3">
      <c r="A26" s="77"/>
    </row>
    <row r="27" spans="1:1" s="74" customFormat="1" ht="13" x14ac:dyDescent="0.3">
      <c r="A27" s="77"/>
    </row>
    <row r="28" spans="1:1" s="74" customFormat="1" ht="13" x14ac:dyDescent="0.3">
      <c r="A28" s="77"/>
    </row>
    <row r="29" spans="1:1" s="74" customFormat="1" ht="13" x14ac:dyDescent="0.3">
      <c r="A29" s="77"/>
    </row>
    <row r="30" spans="1:1" s="74" customFormat="1" ht="22" x14ac:dyDescent="0.3">
      <c r="A30" s="75" t="s">
        <v>71</v>
      </c>
    </row>
    <row r="31" spans="1:1" s="74" customFormat="1" ht="14.5" x14ac:dyDescent="0.3">
      <c r="A31" s="76" t="s">
        <v>104</v>
      </c>
    </row>
    <row r="32" spans="1:1" s="74" customFormat="1" ht="14.5" x14ac:dyDescent="0.3">
      <c r="A32" s="76" t="s">
        <v>105</v>
      </c>
    </row>
    <row r="33" spans="1:1" s="74" customFormat="1" ht="14.5" x14ac:dyDescent="0.3">
      <c r="A33" s="76"/>
    </row>
    <row r="34" spans="1:1" s="74" customFormat="1" ht="22" x14ac:dyDescent="0.3">
      <c r="A34" s="75" t="s">
        <v>106</v>
      </c>
    </row>
    <row r="35" spans="1:1" s="74" customFormat="1" ht="14.5" x14ac:dyDescent="0.3">
      <c r="A35" s="73" t="s">
        <v>107</v>
      </c>
    </row>
    <row r="36" spans="1:1" s="74" customFormat="1" ht="43.5" x14ac:dyDescent="0.3">
      <c r="A36" s="76" t="s">
        <v>109</v>
      </c>
    </row>
    <row r="37" spans="1:1" s="74" customFormat="1" ht="14.5" x14ac:dyDescent="0.3">
      <c r="A37" s="76"/>
    </row>
    <row r="38" spans="1:1" s="74" customFormat="1" ht="13" x14ac:dyDescent="0.3">
      <c r="A38" s="77"/>
    </row>
    <row r="39" spans="1:1" s="74" customFormat="1" ht="13" x14ac:dyDescent="0.3">
      <c r="A39" s="77"/>
    </row>
    <row r="40" spans="1:1" s="74" customFormat="1" ht="13" x14ac:dyDescent="0.3">
      <c r="A40" s="77"/>
    </row>
    <row r="41" spans="1:1" s="74" customFormat="1" ht="17" x14ac:dyDescent="0.3">
      <c r="A41" s="79"/>
    </row>
    <row r="42" spans="1:1" s="74" customFormat="1" ht="13" x14ac:dyDescent="0.3">
      <c r="A42" s="77"/>
    </row>
    <row r="43" spans="1:1" s="74" customFormat="1" ht="22" x14ac:dyDescent="0.3">
      <c r="A43" s="75" t="s">
        <v>108</v>
      </c>
    </row>
    <row r="44" spans="1:1" s="74" customFormat="1" ht="14.5" x14ac:dyDescent="0.3">
      <c r="A44" s="76" t="s">
        <v>180</v>
      </c>
    </row>
    <row r="45" spans="1:1" s="74" customFormat="1" ht="14.5" x14ac:dyDescent="0.3">
      <c r="A45" s="76" t="s">
        <v>179</v>
      </c>
    </row>
    <row r="46" spans="1:1" s="74" customFormat="1" ht="13" x14ac:dyDescent="0.3">
      <c r="A46" s="77"/>
    </row>
  </sheetData>
  <pageMargins left="0.70866141732283472" right="0.70866141732283472" top="0.74803149606299213" bottom="0.74803149606299213" header="0.31496062992125984" footer="0.31496062992125984"/>
  <pageSetup paperSize="9" scale="94"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BB251-CD4D-401E-BA1E-EB73F40521F1}">
  <sheetPr>
    <pageSetUpPr fitToPage="1"/>
  </sheetPr>
  <dimension ref="A1:BD102"/>
  <sheetViews>
    <sheetView tabSelected="1" zoomScale="115" zoomScaleNormal="115" workbookViewId="0">
      <pane xSplit="2" ySplit="2" topLeftCell="C3" activePane="bottomRight" state="frozen"/>
      <selection pane="topRight" activeCell="C1" sqref="C1"/>
      <selection pane="bottomLeft" activeCell="A3" sqref="A3"/>
      <selection pane="bottomRight" activeCell="B20" sqref="B20"/>
    </sheetView>
  </sheetViews>
  <sheetFormatPr defaultColWidth="6.453125" defaultRowHeight="12.5" x14ac:dyDescent="0.25"/>
  <cols>
    <col min="1" max="1" width="6.453125" style="24" customWidth="1"/>
    <col min="2" max="2" width="52.54296875" style="5" customWidth="1"/>
    <col min="3" max="3" width="41.54296875" style="5" customWidth="1"/>
    <col min="4" max="6" width="14.6328125" style="7" customWidth="1"/>
    <col min="7" max="13" width="14.6328125" style="14" customWidth="1"/>
    <col min="14" max="15" width="14.6328125" style="7" customWidth="1"/>
    <col min="57" max="16384" width="6.453125" style="6"/>
  </cols>
  <sheetData>
    <row r="1" spans="1:56" s="72" customFormat="1" ht="31.5" customHeight="1" thickBot="1" x14ac:dyDescent="0.3">
      <c r="A1" s="69"/>
      <c r="B1" s="70"/>
      <c r="C1" s="70"/>
      <c r="D1" s="80" t="s">
        <v>76</v>
      </c>
      <c r="E1" s="81"/>
      <c r="F1" s="81"/>
      <c r="G1" s="83" t="s">
        <v>69</v>
      </c>
      <c r="H1" s="83"/>
      <c r="I1" s="82" t="s">
        <v>71</v>
      </c>
      <c r="J1" s="82"/>
      <c r="K1" s="82"/>
      <c r="L1" s="84" t="s">
        <v>73</v>
      </c>
      <c r="M1" s="84"/>
      <c r="N1" s="85" t="s">
        <v>96</v>
      </c>
      <c r="O1" s="86"/>
      <c r="P1" s="71"/>
      <c r="Q1" s="71"/>
      <c r="R1" s="71"/>
      <c r="S1" s="71"/>
      <c r="T1" s="71"/>
      <c r="U1" s="71"/>
      <c r="V1" s="71"/>
      <c r="W1" s="71"/>
      <c r="X1" s="71"/>
      <c r="Y1" s="71"/>
      <c r="Z1" s="71"/>
      <c r="AA1" s="71"/>
      <c r="AB1" s="71"/>
      <c r="AC1" s="71"/>
      <c r="AD1" s="71"/>
      <c r="AE1" s="71"/>
      <c r="AF1" s="71"/>
      <c r="AG1" s="71"/>
      <c r="AH1" s="71"/>
      <c r="AI1" s="71"/>
      <c r="AJ1" s="71"/>
      <c r="AK1" s="71"/>
      <c r="AL1" s="71"/>
      <c r="AM1" s="71"/>
      <c r="AN1" s="71"/>
      <c r="AO1" s="71"/>
      <c r="AP1" s="71"/>
      <c r="AQ1" s="71"/>
      <c r="AR1" s="71"/>
      <c r="AS1" s="71"/>
      <c r="AT1" s="71"/>
      <c r="AU1" s="71"/>
      <c r="AV1" s="71"/>
      <c r="AW1" s="71"/>
      <c r="AX1" s="71"/>
      <c r="AY1" s="71"/>
      <c r="AZ1" s="71"/>
      <c r="BA1" s="71"/>
      <c r="BB1" s="71"/>
      <c r="BC1" s="71"/>
      <c r="BD1" s="71"/>
    </row>
    <row r="2" spans="1:56" s="7" customFormat="1" ht="59.5" customHeight="1" thickBot="1" x14ac:dyDescent="0.3">
      <c r="A2" s="58" t="s">
        <v>0</v>
      </c>
      <c r="B2" s="59" t="s">
        <v>1</v>
      </c>
      <c r="C2" s="60" t="s">
        <v>2</v>
      </c>
      <c r="D2" s="61" t="s">
        <v>74</v>
      </c>
      <c r="E2" s="62" t="s">
        <v>75</v>
      </c>
      <c r="F2" s="62" t="s">
        <v>68</v>
      </c>
      <c r="G2" s="63" t="s">
        <v>77</v>
      </c>
      <c r="H2" s="63" t="s">
        <v>70</v>
      </c>
      <c r="I2" s="64" t="s">
        <v>66</v>
      </c>
      <c r="J2" s="64" t="s">
        <v>67</v>
      </c>
      <c r="K2" s="64" t="s">
        <v>68</v>
      </c>
      <c r="L2" s="65" t="s">
        <v>72</v>
      </c>
      <c r="M2" s="66" t="s">
        <v>178</v>
      </c>
      <c r="N2" s="67" t="s">
        <v>94</v>
      </c>
      <c r="O2" s="68" t="s">
        <v>95</v>
      </c>
      <c r="P2"/>
      <c r="Q2"/>
      <c r="R2"/>
      <c r="S2"/>
      <c r="T2"/>
      <c r="U2"/>
      <c r="V2"/>
      <c r="W2"/>
      <c r="X2"/>
      <c r="Y2"/>
      <c r="Z2"/>
      <c r="AA2"/>
      <c r="AB2"/>
      <c r="AC2"/>
      <c r="AD2"/>
      <c r="AE2"/>
      <c r="AF2"/>
      <c r="AG2"/>
      <c r="AH2"/>
      <c r="AI2"/>
      <c r="AJ2"/>
      <c r="AK2"/>
      <c r="AL2"/>
      <c r="AM2"/>
      <c r="AN2"/>
      <c r="AO2"/>
      <c r="AP2"/>
      <c r="AQ2"/>
      <c r="AR2"/>
      <c r="AS2"/>
      <c r="AT2"/>
      <c r="AU2"/>
      <c r="AV2"/>
      <c r="AW2"/>
      <c r="AX2"/>
      <c r="AY2"/>
      <c r="AZ2"/>
      <c r="BA2"/>
      <c r="BB2"/>
      <c r="BC2"/>
      <c r="BD2"/>
    </row>
    <row r="3" spans="1:56" ht="25" customHeight="1" x14ac:dyDescent="0.25">
      <c r="A3" s="57">
        <v>3</v>
      </c>
      <c r="B3" s="29" t="s">
        <v>8</v>
      </c>
      <c r="C3" s="29" t="s">
        <v>110</v>
      </c>
      <c r="D3" s="51">
        <v>0</v>
      </c>
      <c r="E3" s="52">
        <v>4651782.4079999989</v>
      </c>
      <c r="F3" s="53">
        <f>D3+E3</f>
        <v>4651782.4079999989</v>
      </c>
      <c r="G3" s="54">
        <v>0</v>
      </c>
      <c r="H3" s="54">
        <v>1827620.7268785192</v>
      </c>
      <c r="I3" s="55">
        <f>+D3+G3</f>
        <v>0</v>
      </c>
      <c r="J3" s="55">
        <f t="shared" ref="J3" si="0">+E3+H3</f>
        <v>6479403.1348785181</v>
      </c>
      <c r="K3" s="30">
        <f>I3+J3</f>
        <v>6479403.1348785181</v>
      </c>
      <c r="L3" s="55">
        <v>2591761.2539514075</v>
      </c>
      <c r="M3" s="31">
        <f>+K3-L3</f>
        <v>3887641.8809271106</v>
      </c>
      <c r="N3" s="32">
        <v>3887641.8809271106</v>
      </c>
      <c r="O3" s="56">
        <v>0</v>
      </c>
    </row>
    <row r="4" spans="1:56" ht="25" customHeight="1" x14ac:dyDescent="0.25">
      <c r="A4" s="33">
        <v>7</v>
      </c>
      <c r="B4" s="15" t="s">
        <v>111</v>
      </c>
      <c r="C4" s="15" t="s">
        <v>112</v>
      </c>
      <c r="D4" s="16">
        <v>0</v>
      </c>
      <c r="E4" s="17">
        <v>5626796.0007167999</v>
      </c>
      <c r="F4" s="18">
        <f t="shared" ref="F4:F39" si="1">D4+E4</f>
        <v>5626796.0007167999</v>
      </c>
      <c r="G4" s="19">
        <v>0</v>
      </c>
      <c r="H4" s="19">
        <v>2813319.2306575887</v>
      </c>
      <c r="I4" s="20">
        <f t="shared" ref="I4:I39" si="2">+D4+G4</f>
        <v>0</v>
      </c>
      <c r="J4" s="20">
        <f t="shared" ref="J4:J39" si="3">+E4+H4</f>
        <v>8440115.2313743886</v>
      </c>
      <c r="K4" s="21">
        <f t="shared" ref="K4:K39" si="4">I4+J4</f>
        <v>8440115.2313743886</v>
      </c>
      <c r="L4" s="20">
        <v>6330086.423530791</v>
      </c>
      <c r="M4" s="22">
        <f t="shared" ref="M4:M39" si="5">+K4-L4</f>
        <v>2110028.8078435976</v>
      </c>
      <c r="N4" s="23">
        <v>0</v>
      </c>
      <c r="O4" s="34">
        <v>2110028.8078435971</v>
      </c>
    </row>
    <row r="5" spans="1:56" ht="25" customHeight="1" x14ac:dyDescent="0.25">
      <c r="A5" s="33">
        <v>8</v>
      </c>
      <c r="B5" s="15" t="s">
        <v>11</v>
      </c>
      <c r="C5" s="15" t="s">
        <v>112</v>
      </c>
      <c r="D5" s="16">
        <v>0</v>
      </c>
      <c r="E5" s="17">
        <v>5626796.0007167999</v>
      </c>
      <c r="F5" s="18">
        <f t="shared" si="1"/>
        <v>5626796.0007167999</v>
      </c>
      <c r="G5" s="19">
        <v>0</v>
      </c>
      <c r="H5" s="19">
        <v>2813319.2306575887</v>
      </c>
      <c r="I5" s="20">
        <f t="shared" si="2"/>
        <v>0</v>
      </c>
      <c r="J5" s="20">
        <f t="shared" si="3"/>
        <v>8440115.2313743886</v>
      </c>
      <c r="K5" s="21">
        <f t="shared" si="4"/>
        <v>8440115.2313743886</v>
      </c>
      <c r="L5" s="20">
        <v>6330086.423530791</v>
      </c>
      <c r="M5" s="22">
        <f t="shared" si="5"/>
        <v>2110028.8078435976</v>
      </c>
      <c r="N5" s="23">
        <v>0</v>
      </c>
      <c r="O5" s="34">
        <v>2110028.8078435971</v>
      </c>
    </row>
    <row r="6" spans="1:56" ht="25" customHeight="1" x14ac:dyDescent="0.25">
      <c r="A6" s="33">
        <v>11</v>
      </c>
      <c r="B6" s="15" t="s">
        <v>17</v>
      </c>
      <c r="C6" s="15" t="s">
        <v>113</v>
      </c>
      <c r="D6" s="16">
        <v>1725100</v>
      </c>
      <c r="E6" s="17">
        <v>5814728.0099999988</v>
      </c>
      <c r="F6" s="18">
        <f t="shared" si="1"/>
        <v>7539828.0099999988</v>
      </c>
      <c r="G6" s="19">
        <v>1421318.0184846809</v>
      </c>
      <c r="H6" s="19">
        <v>2694550.6382271806</v>
      </c>
      <c r="I6" s="20">
        <f t="shared" si="2"/>
        <v>3146418.0184846809</v>
      </c>
      <c r="J6" s="20">
        <f t="shared" si="3"/>
        <v>8509278.6482271794</v>
      </c>
      <c r="K6" s="21">
        <f t="shared" si="4"/>
        <v>11655696.666711859</v>
      </c>
      <c r="L6" s="20">
        <v>6364134.3963301796</v>
      </c>
      <c r="M6" s="22">
        <f t="shared" si="5"/>
        <v>5291562.2703816798</v>
      </c>
      <c r="N6" s="23">
        <v>1995130.2167124017</v>
      </c>
      <c r="O6" s="34">
        <v>3296432.053669279</v>
      </c>
    </row>
    <row r="7" spans="1:56" ht="25" customHeight="1" x14ac:dyDescent="0.25">
      <c r="A7" s="33">
        <v>12</v>
      </c>
      <c r="B7" s="15" t="s">
        <v>114</v>
      </c>
      <c r="C7" s="15" t="s">
        <v>115</v>
      </c>
      <c r="D7" s="16">
        <v>0</v>
      </c>
      <c r="E7" s="17">
        <v>15448811.269653216</v>
      </c>
      <c r="F7" s="18">
        <f t="shared" si="1"/>
        <v>15448811.269653216</v>
      </c>
      <c r="G7" s="19">
        <v>0</v>
      </c>
      <c r="H7" s="19">
        <v>7724189.3664135635</v>
      </c>
      <c r="I7" s="20">
        <f t="shared" si="2"/>
        <v>0</v>
      </c>
      <c r="J7" s="20">
        <f t="shared" si="3"/>
        <v>23173000.636066779</v>
      </c>
      <c r="K7" s="21">
        <f t="shared" si="4"/>
        <v>23173000.636066779</v>
      </c>
      <c r="L7" s="20">
        <v>17379750.477050085</v>
      </c>
      <c r="M7" s="22">
        <f t="shared" si="5"/>
        <v>5793250.1590166949</v>
      </c>
      <c r="N7" s="23">
        <v>0</v>
      </c>
      <c r="O7" s="34">
        <v>5793250.1590166949</v>
      </c>
    </row>
    <row r="8" spans="1:56" ht="25" customHeight="1" x14ac:dyDescent="0.25">
      <c r="A8" s="33">
        <v>21</v>
      </c>
      <c r="B8" s="15" t="s">
        <v>25</v>
      </c>
      <c r="C8" s="15" t="s">
        <v>116</v>
      </c>
      <c r="D8" s="16">
        <v>0</v>
      </c>
      <c r="E8" s="17">
        <v>3188517.7337395209</v>
      </c>
      <c r="F8" s="18">
        <f t="shared" si="1"/>
        <v>3188517.7337395209</v>
      </c>
      <c r="G8" s="19">
        <v>0</v>
      </c>
      <c r="H8" s="19">
        <v>1836340.0364060202</v>
      </c>
      <c r="I8" s="20">
        <f t="shared" si="2"/>
        <v>0</v>
      </c>
      <c r="J8" s="20">
        <f t="shared" si="3"/>
        <v>5024857.7701455411</v>
      </c>
      <c r="K8" s="21">
        <f t="shared" si="4"/>
        <v>5024857.7701455411</v>
      </c>
      <c r="L8" s="20">
        <v>3768643.3276091558</v>
      </c>
      <c r="M8" s="22">
        <f t="shared" si="5"/>
        <v>1256214.4425363853</v>
      </c>
      <c r="N8" s="23">
        <v>0</v>
      </c>
      <c r="O8" s="34">
        <v>1256214.4425363853</v>
      </c>
    </row>
    <row r="9" spans="1:56" ht="25" customHeight="1" x14ac:dyDescent="0.25">
      <c r="A9" s="33">
        <v>22</v>
      </c>
      <c r="B9" s="15" t="s">
        <v>26</v>
      </c>
      <c r="C9" s="15" t="s">
        <v>117</v>
      </c>
      <c r="D9" s="16">
        <v>0</v>
      </c>
      <c r="E9" s="17">
        <v>4651782.4079999989</v>
      </c>
      <c r="F9" s="18">
        <f t="shared" si="1"/>
        <v>4651782.4079999989</v>
      </c>
      <c r="G9" s="19">
        <v>0</v>
      </c>
      <c r="H9" s="19">
        <v>2325826.0835462874</v>
      </c>
      <c r="I9" s="20">
        <f t="shared" si="2"/>
        <v>0</v>
      </c>
      <c r="J9" s="20">
        <f t="shared" si="3"/>
        <v>6977608.4915462863</v>
      </c>
      <c r="K9" s="21">
        <f t="shared" si="4"/>
        <v>6977608.4915462863</v>
      </c>
      <c r="L9" s="20">
        <v>0</v>
      </c>
      <c r="M9" s="22">
        <f t="shared" si="5"/>
        <v>6977608.4915462863</v>
      </c>
      <c r="N9" s="23">
        <v>0</v>
      </c>
      <c r="O9" s="34">
        <v>6977608.4915462863</v>
      </c>
    </row>
    <row r="10" spans="1:56" ht="25" customHeight="1" x14ac:dyDescent="0.25">
      <c r="A10" s="33">
        <v>24</v>
      </c>
      <c r="B10" s="15" t="s">
        <v>31</v>
      </c>
      <c r="C10" s="15" t="s">
        <v>118</v>
      </c>
      <c r="D10" s="16">
        <v>2172300</v>
      </c>
      <c r="E10" s="17">
        <v>35909873.999999993</v>
      </c>
      <c r="F10" s="18">
        <f t="shared" si="1"/>
        <v>38082173.999999993</v>
      </c>
      <c r="G10" s="19">
        <v>1046274.4871650394</v>
      </c>
      <c r="H10" s="19">
        <v>16640670.679514311</v>
      </c>
      <c r="I10" s="20">
        <f t="shared" si="2"/>
        <v>3218574.4871650394</v>
      </c>
      <c r="J10" s="20">
        <f t="shared" si="3"/>
        <v>52550544.679514304</v>
      </c>
      <c r="K10" s="21">
        <f t="shared" si="4"/>
        <v>55769119.166679345</v>
      </c>
      <c r="L10" s="20">
        <v>32817756.602574594</v>
      </c>
      <c r="M10" s="22">
        <f t="shared" si="5"/>
        <v>22951362.564104751</v>
      </c>
      <c r="N10" s="23">
        <v>3863634.4256033525</v>
      </c>
      <c r="O10" s="34">
        <v>19087728.138501395</v>
      </c>
    </row>
    <row r="11" spans="1:56" ht="25" customHeight="1" x14ac:dyDescent="0.25">
      <c r="A11" s="33">
        <v>25</v>
      </c>
      <c r="B11" s="15" t="s">
        <v>32</v>
      </c>
      <c r="C11" s="15" t="s">
        <v>119</v>
      </c>
      <c r="D11" s="16">
        <v>0</v>
      </c>
      <c r="E11" s="17">
        <v>8909093.6678015999</v>
      </c>
      <c r="F11" s="18">
        <f t="shared" si="1"/>
        <v>8909093.6678015999</v>
      </c>
      <c r="G11" s="19">
        <v>0</v>
      </c>
      <c r="H11" s="19">
        <v>6210497.8421887774</v>
      </c>
      <c r="I11" s="20">
        <f t="shared" si="2"/>
        <v>0</v>
      </c>
      <c r="J11" s="20">
        <f t="shared" si="3"/>
        <v>15119591.509990377</v>
      </c>
      <c r="K11" s="21">
        <f t="shared" si="4"/>
        <v>15119591.509990377</v>
      </c>
      <c r="L11" s="20">
        <v>11339693.632492783</v>
      </c>
      <c r="M11" s="22">
        <f t="shared" si="5"/>
        <v>3779897.8774975948</v>
      </c>
      <c r="N11" s="23">
        <v>0</v>
      </c>
      <c r="O11" s="34">
        <v>3779897.8774975943</v>
      </c>
    </row>
    <row r="12" spans="1:56" ht="25" customHeight="1" x14ac:dyDescent="0.25">
      <c r="A12" s="33">
        <v>31</v>
      </c>
      <c r="B12" s="15" t="s">
        <v>120</v>
      </c>
      <c r="C12" s="15" t="s">
        <v>121</v>
      </c>
      <c r="D12" s="16">
        <v>0</v>
      </c>
      <c r="E12" s="17">
        <v>8721533.8011110406</v>
      </c>
      <c r="F12" s="18">
        <f t="shared" si="1"/>
        <v>8721533.8011110406</v>
      </c>
      <c r="G12" s="19">
        <v>0</v>
      </c>
      <c r="H12" s="19">
        <v>6079750.5191953294</v>
      </c>
      <c r="I12" s="20">
        <f t="shared" si="2"/>
        <v>0</v>
      </c>
      <c r="J12" s="20">
        <f t="shared" si="3"/>
        <v>14801284.32030637</v>
      </c>
      <c r="K12" s="21">
        <f t="shared" si="4"/>
        <v>14801284.32030637</v>
      </c>
      <c r="L12" s="20">
        <v>11100963.240229778</v>
      </c>
      <c r="M12" s="22">
        <f t="shared" si="5"/>
        <v>3700321.080076592</v>
      </c>
      <c r="N12" s="23">
        <v>0</v>
      </c>
      <c r="O12" s="34">
        <v>3700321.0800765925</v>
      </c>
    </row>
    <row r="13" spans="1:56" ht="25" customHeight="1" x14ac:dyDescent="0.25">
      <c r="A13" s="33">
        <v>32</v>
      </c>
      <c r="B13" s="15" t="s">
        <v>35</v>
      </c>
      <c r="C13" s="15" t="s">
        <v>122</v>
      </c>
      <c r="D13" s="16">
        <v>4334200</v>
      </c>
      <c r="E13" s="17">
        <v>5814728.0099999979</v>
      </c>
      <c r="F13" s="18">
        <f t="shared" si="1"/>
        <v>10148928.009999998</v>
      </c>
      <c r="G13" s="19">
        <v>8619031.7638756931</v>
      </c>
      <c r="H13" s="19">
        <v>4053426.4320885409</v>
      </c>
      <c r="I13" s="20">
        <f t="shared" si="2"/>
        <v>12953231.763875693</v>
      </c>
      <c r="J13" s="20">
        <f t="shared" si="3"/>
        <v>9868154.4420885388</v>
      </c>
      <c r="K13" s="21">
        <f t="shared" si="4"/>
        <v>22821386.20596423</v>
      </c>
      <c r="L13" s="20">
        <v>11102185.370803401</v>
      </c>
      <c r="M13" s="22">
        <f t="shared" si="5"/>
        <v>11719200.835160829</v>
      </c>
      <c r="N13" s="23">
        <v>0</v>
      </c>
      <c r="O13" s="34">
        <v>11719200.835160833</v>
      </c>
    </row>
    <row r="14" spans="1:56" s="8" customFormat="1" ht="25" customHeight="1" x14ac:dyDescent="0.25">
      <c r="A14" s="33">
        <v>33</v>
      </c>
      <c r="B14" s="15" t="s">
        <v>36</v>
      </c>
      <c r="C14" s="15" t="s">
        <v>123</v>
      </c>
      <c r="D14" s="16">
        <v>0</v>
      </c>
      <c r="E14" s="17">
        <v>3563637.46712064</v>
      </c>
      <c r="F14" s="18">
        <f t="shared" si="1"/>
        <v>3563637.46712064</v>
      </c>
      <c r="G14" s="19">
        <v>0</v>
      </c>
      <c r="H14" s="19">
        <v>1781768.8460831391</v>
      </c>
      <c r="I14" s="20">
        <f t="shared" si="2"/>
        <v>0</v>
      </c>
      <c r="J14" s="20">
        <f t="shared" si="3"/>
        <v>5345406.313203779</v>
      </c>
      <c r="K14" s="21">
        <f t="shared" si="4"/>
        <v>5345406.313203779</v>
      </c>
      <c r="L14" s="20">
        <v>4009054.7349028345</v>
      </c>
      <c r="M14" s="22">
        <f t="shared" si="5"/>
        <v>1336351.5783009445</v>
      </c>
      <c r="N14" s="23">
        <v>0</v>
      </c>
      <c r="O14" s="34">
        <v>1336351.5783009448</v>
      </c>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row>
    <row r="15" spans="1:56" s="4" customFormat="1" ht="25" customHeight="1" x14ac:dyDescent="0.25">
      <c r="A15" s="33">
        <v>44</v>
      </c>
      <c r="B15" s="15" t="s">
        <v>55</v>
      </c>
      <c r="C15" s="15" t="s">
        <v>124</v>
      </c>
      <c r="D15" s="16">
        <v>0</v>
      </c>
      <c r="E15" s="17">
        <v>4651782.4079999989</v>
      </c>
      <c r="F15" s="18">
        <f t="shared" si="1"/>
        <v>4651782.4079999989</v>
      </c>
      <c r="G15" s="19">
        <v>0</v>
      </c>
      <c r="H15" s="19">
        <v>1827620.7268785192</v>
      </c>
      <c r="I15" s="20">
        <f t="shared" si="2"/>
        <v>0</v>
      </c>
      <c r="J15" s="20">
        <f t="shared" si="3"/>
        <v>6479403.1348785181</v>
      </c>
      <c r="K15" s="21">
        <f t="shared" si="4"/>
        <v>6479403.1348785181</v>
      </c>
      <c r="L15" s="20">
        <v>2591761.2539514075</v>
      </c>
      <c r="M15" s="22">
        <f t="shared" si="5"/>
        <v>3887641.8809271106</v>
      </c>
      <c r="N15" s="23">
        <v>3887641.8809271106</v>
      </c>
      <c r="O15" s="34">
        <v>0</v>
      </c>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row>
    <row r="16" spans="1:56" ht="25" customHeight="1" x14ac:dyDescent="0.25">
      <c r="A16" s="33">
        <v>46</v>
      </c>
      <c r="B16" s="15" t="s">
        <v>125</v>
      </c>
      <c r="C16" s="15" t="s">
        <v>126</v>
      </c>
      <c r="D16" s="16">
        <v>0</v>
      </c>
      <c r="E16" s="17">
        <v>4651782.4079999989</v>
      </c>
      <c r="F16" s="18">
        <f t="shared" si="1"/>
        <v>4651782.4079999989</v>
      </c>
      <c r="G16" s="19">
        <v>0</v>
      </c>
      <c r="H16" s="19">
        <v>1989605.8052504817</v>
      </c>
      <c r="I16" s="20">
        <f t="shared" si="2"/>
        <v>0</v>
      </c>
      <c r="J16" s="20">
        <f t="shared" si="3"/>
        <v>6641388.2132504806</v>
      </c>
      <c r="K16" s="21">
        <f t="shared" si="4"/>
        <v>6641388.2132504806</v>
      </c>
      <c r="L16" s="20">
        <v>2656555.285300192</v>
      </c>
      <c r="M16" s="22">
        <f t="shared" si="5"/>
        <v>3984832.9279502886</v>
      </c>
      <c r="N16" s="23">
        <v>3984832.9279502886</v>
      </c>
      <c r="O16" s="34">
        <v>0</v>
      </c>
    </row>
    <row r="17" spans="1:56" ht="25" customHeight="1" x14ac:dyDescent="0.25">
      <c r="A17" s="33">
        <v>52</v>
      </c>
      <c r="B17" s="15" t="s">
        <v>56</v>
      </c>
      <c r="C17" s="15" t="s">
        <v>9</v>
      </c>
      <c r="D17" s="16">
        <v>0</v>
      </c>
      <c r="E17" s="17">
        <v>4651782.4079999989</v>
      </c>
      <c r="F17" s="18">
        <f t="shared" si="1"/>
        <v>4651782.4079999989</v>
      </c>
      <c r="G17" s="19">
        <v>0</v>
      </c>
      <c r="H17" s="19">
        <v>1827620.7268785192</v>
      </c>
      <c r="I17" s="20">
        <f t="shared" si="2"/>
        <v>0</v>
      </c>
      <c r="J17" s="20">
        <f t="shared" si="3"/>
        <v>6479403.1348785181</v>
      </c>
      <c r="K17" s="21">
        <f t="shared" si="4"/>
        <v>6479403.1348785181</v>
      </c>
      <c r="L17" s="20">
        <v>2591761.2539514075</v>
      </c>
      <c r="M17" s="22">
        <f t="shared" si="5"/>
        <v>3887641.8809271106</v>
      </c>
      <c r="N17" s="23">
        <v>3887641.8809271106</v>
      </c>
      <c r="O17" s="34">
        <v>0</v>
      </c>
    </row>
    <row r="18" spans="1:56" s="4" customFormat="1" ht="25" customHeight="1" x14ac:dyDescent="0.25">
      <c r="A18" s="33">
        <v>53</v>
      </c>
      <c r="B18" s="15" t="s">
        <v>57</v>
      </c>
      <c r="C18" s="15" t="s">
        <v>58</v>
      </c>
      <c r="D18" s="16">
        <v>0</v>
      </c>
      <c r="E18" s="17">
        <v>4198954.0319999997</v>
      </c>
      <c r="F18" s="18">
        <f t="shared" si="1"/>
        <v>4198954.0319999997</v>
      </c>
      <c r="G18" s="19">
        <v>0</v>
      </c>
      <c r="H18" s="19">
        <v>1649710.7446160093</v>
      </c>
      <c r="I18" s="20">
        <f t="shared" si="2"/>
        <v>0</v>
      </c>
      <c r="J18" s="20">
        <f t="shared" si="3"/>
        <v>5848664.776616009</v>
      </c>
      <c r="K18" s="21">
        <f t="shared" si="4"/>
        <v>5848664.776616009</v>
      </c>
      <c r="L18" s="20">
        <v>2339465.9106464032</v>
      </c>
      <c r="M18" s="22">
        <f t="shared" si="5"/>
        <v>3509198.8659696057</v>
      </c>
      <c r="N18" s="23">
        <v>3509198.8659696057</v>
      </c>
      <c r="O18" s="34">
        <v>0</v>
      </c>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row>
    <row r="19" spans="1:56" ht="25" customHeight="1" x14ac:dyDescent="0.25">
      <c r="A19" s="33">
        <v>58</v>
      </c>
      <c r="B19" s="15" t="s">
        <v>127</v>
      </c>
      <c r="C19" s="15" t="s">
        <v>128</v>
      </c>
      <c r="D19" s="16">
        <v>0</v>
      </c>
      <c r="E19" s="17">
        <v>42529883.894217275</v>
      </c>
      <c r="F19" s="18">
        <f t="shared" si="1"/>
        <v>42529883.894217275</v>
      </c>
      <c r="G19" s="19">
        <v>0</v>
      </c>
      <c r="H19" s="19">
        <v>21264346.569876298</v>
      </c>
      <c r="I19" s="20">
        <f t="shared" si="2"/>
        <v>0</v>
      </c>
      <c r="J19" s="20">
        <f t="shared" si="3"/>
        <v>63794230.464093573</v>
      </c>
      <c r="K19" s="21">
        <f t="shared" si="4"/>
        <v>63794230.464093573</v>
      </c>
      <c r="L19" s="20">
        <v>47845672.848070182</v>
      </c>
      <c r="M19" s="22">
        <f t="shared" si="5"/>
        <v>15948557.616023391</v>
      </c>
      <c r="N19" s="23">
        <v>0</v>
      </c>
      <c r="O19" s="34">
        <v>15948557.616023393</v>
      </c>
    </row>
    <row r="20" spans="1:56" ht="25" customHeight="1" x14ac:dyDescent="0.25">
      <c r="A20" s="33">
        <v>59</v>
      </c>
      <c r="B20" s="15" t="s">
        <v>60</v>
      </c>
      <c r="C20" s="15" t="s">
        <v>129</v>
      </c>
      <c r="D20" s="16">
        <v>0</v>
      </c>
      <c r="E20" s="17">
        <v>5814728.0099999998</v>
      </c>
      <c r="F20" s="18">
        <f t="shared" si="1"/>
        <v>5814728.0099999998</v>
      </c>
      <c r="G20" s="19">
        <v>0</v>
      </c>
      <c r="H20" s="19">
        <v>2907282.6044328585</v>
      </c>
      <c r="I20" s="20">
        <f t="shared" si="2"/>
        <v>0</v>
      </c>
      <c r="J20" s="20">
        <f t="shared" si="3"/>
        <v>8722010.6144328583</v>
      </c>
      <c r="K20" s="21">
        <f t="shared" si="4"/>
        <v>8722010.6144328583</v>
      </c>
      <c r="L20" s="20">
        <v>0</v>
      </c>
      <c r="M20" s="22">
        <f t="shared" si="5"/>
        <v>8722010.6144328583</v>
      </c>
      <c r="N20" s="23">
        <v>0</v>
      </c>
      <c r="O20" s="34">
        <v>8722010.6144328583</v>
      </c>
    </row>
    <row r="21" spans="1:56" s="4" customFormat="1" ht="25" customHeight="1" x14ac:dyDescent="0.25">
      <c r="A21" s="33">
        <v>67</v>
      </c>
      <c r="B21" s="15" t="s">
        <v>130</v>
      </c>
      <c r="C21" s="87" t="s">
        <v>183</v>
      </c>
      <c r="D21" s="16">
        <v>7016100</v>
      </c>
      <c r="E21" s="17">
        <v>26451888.074181817</v>
      </c>
      <c r="F21" s="18">
        <f t="shared" si="1"/>
        <v>33467988.074181817</v>
      </c>
      <c r="G21" s="19">
        <v>3691135.5017412379</v>
      </c>
      <c r="H21" s="19">
        <v>12257830.765260592</v>
      </c>
      <c r="I21" s="20">
        <f t="shared" si="2"/>
        <v>10707235.501741238</v>
      </c>
      <c r="J21" s="20">
        <f t="shared" si="3"/>
        <v>38709718.83944241</v>
      </c>
      <c r="K21" s="21">
        <f t="shared" si="4"/>
        <v>49416954.341183648</v>
      </c>
      <c r="L21" s="20">
        <v>0</v>
      </c>
      <c r="M21" s="22">
        <f t="shared" si="5"/>
        <v>49416954.341183648</v>
      </c>
      <c r="N21" s="23">
        <v>14266006.14306064</v>
      </c>
      <c r="O21" s="34">
        <v>35150948.198123008</v>
      </c>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row>
    <row r="22" spans="1:56" s="4" customFormat="1" ht="25" customHeight="1" x14ac:dyDescent="0.25">
      <c r="A22" s="33">
        <v>68</v>
      </c>
      <c r="B22" s="15" t="s">
        <v>131</v>
      </c>
      <c r="C22" s="87" t="s">
        <v>183</v>
      </c>
      <c r="D22" s="16">
        <v>23215400</v>
      </c>
      <c r="E22" s="17">
        <v>16289960.859693184</v>
      </c>
      <c r="F22" s="18">
        <f t="shared" si="1"/>
        <v>39505360.859693184</v>
      </c>
      <c r="G22" s="19">
        <v>12071392.609633289</v>
      </c>
      <c r="H22" s="19">
        <v>7548783.7704006396</v>
      </c>
      <c r="I22" s="20">
        <f t="shared" si="2"/>
        <v>35286792.609633289</v>
      </c>
      <c r="J22" s="20">
        <f t="shared" si="3"/>
        <v>23838744.630093824</v>
      </c>
      <c r="K22" s="21">
        <f t="shared" si="4"/>
        <v>59125537.23972711</v>
      </c>
      <c r="L22" s="20">
        <v>0</v>
      </c>
      <c r="M22" s="22">
        <f t="shared" si="5"/>
        <v>59125537.23972711</v>
      </c>
      <c r="N22" s="23">
        <v>37478403.064552069</v>
      </c>
      <c r="O22" s="34">
        <v>21647134.175175045</v>
      </c>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row>
    <row r="23" spans="1:56" ht="25" customHeight="1" x14ac:dyDescent="0.25">
      <c r="A23" s="33">
        <v>69</v>
      </c>
      <c r="B23" s="15" t="s">
        <v>132</v>
      </c>
      <c r="C23" s="15" t="s">
        <v>133</v>
      </c>
      <c r="D23" s="16">
        <v>0</v>
      </c>
      <c r="E23" s="17">
        <v>5401794.4393185405</v>
      </c>
      <c r="F23" s="18">
        <f t="shared" si="1"/>
        <v>5401794.4393185405</v>
      </c>
      <c r="G23" s="19">
        <v>0</v>
      </c>
      <c r="H23" s="19">
        <v>2903387.0007396881</v>
      </c>
      <c r="I23" s="20">
        <f t="shared" si="2"/>
        <v>0</v>
      </c>
      <c r="J23" s="20">
        <f t="shared" si="3"/>
        <v>8305181.4400582286</v>
      </c>
      <c r="K23" s="21">
        <f t="shared" si="4"/>
        <v>8305181.4400582286</v>
      </c>
      <c r="L23" s="20">
        <v>0</v>
      </c>
      <c r="M23" s="22">
        <f t="shared" si="5"/>
        <v>8305181.4400582286</v>
      </c>
      <c r="N23" s="23">
        <v>0</v>
      </c>
      <c r="O23" s="34">
        <v>8305181.4400582286</v>
      </c>
    </row>
    <row r="24" spans="1:56" s="9" customFormat="1" ht="25" customHeight="1" x14ac:dyDescent="0.25">
      <c r="A24" s="33">
        <v>70</v>
      </c>
      <c r="B24" s="15" t="s">
        <v>134</v>
      </c>
      <c r="C24" s="15" t="s">
        <v>135</v>
      </c>
      <c r="D24" s="16">
        <v>150800</v>
      </c>
      <c r="E24" s="17">
        <v>4322315.7918866398</v>
      </c>
      <c r="F24" s="18">
        <f t="shared" si="1"/>
        <v>4473115.7918866398</v>
      </c>
      <c r="G24" s="19">
        <v>63094.340093475796</v>
      </c>
      <c r="H24" s="19">
        <v>2002965.358933025</v>
      </c>
      <c r="I24" s="20">
        <f t="shared" si="2"/>
        <v>213894.3400934758</v>
      </c>
      <c r="J24" s="20">
        <f t="shared" si="3"/>
        <v>6325281.1508196648</v>
      </c>
      <c r="K24" s="21">
        <f t="shared" si="4"/>
        <v>6539175.4909131406</v>
      </c>
      <c r="L24" s="20">
        <v>0</v>
      </c>
      <c r="M24" s="22">
        <f t="shared" si="5"/>
        <v>6539175.4909131406</v>
      </c>
      <c r="N24" s="23">
        <v>782334.09758641885</v>
      </c>
      <c r="O24" s="34">
        <v>5756841.3933267212</v>
      </c>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row>
    <row r="25" spans="1:56" s="9" customFormat="1" ht="25" customHeight="1" x14ac:dyDescent="0.25">
      <c r="A25" s="33" t="s">
        <v>14</v>
      </c>
      <c r="B25" s="15" t="s">
        <v>15</v>
      </c>
      <c r="C25" s="15" t="s">
        <v>136</v>
      </c>
      <c r="D25" s="16">
        <v>1076400</v>
      </c>
      <c r="E25" s="17">
        <v>4651782.4079999989</v>
      </c>
      <c r="F25" s="18">
        <f t="shared" si="1"/>
        <v>5728182.4079999989</v>
      </c>
      <c r="G25" s="19">
        <v>580876.25864046812</v>
      </c>
      <c r="H25" s="19">
        <v>1989605.8052504817</v>
      </c>
      <c r="I25" s="20">
        <f t="shared" si="2"/>
        <v>1657276.2586404681</v>
      </c>
      <c r="J25" s="20">
        <f t="shared" si="3"/>
        <v>6641388.2132504806</v>
      </c>
      <c r="K25" s="21">
        <f t="shared" si="4"/>
        <v>8298664.4718909487</v>
      </c>
      <c r="L25" s="20">
        <v>4647743.4314064756</v>
      </c>
      <c r="M25" s="22">
        <f t="shared" si="5"/>
        <v>3650921.0404844731</v>
      </c>
      <c r="N25" s="23">
        <v>3650921.0404844736</v>
      </c>
      <c r="O25" s="34">
        <v>0</v>
      </c>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row>
    <row r="26" spans="1:56" ht="25" customHeight="1" x14ac:dyDescent="0.25">
      <c r="A26" s="33" t="s">
        <v>16</v>
      </c>
      <c r="B26" s="15" t="s">
        <v>15</v>
      </c>
      <c r="C26" s="15" t="s">
        <v>137</v>
      </c>
      <c r="D26" s="16">
        <v>1623440</v>
      </c>
      <c r="E26" s="17">
        <v>16057952.872416001</v>
      </c>
      <c r="F26" s="18">
        <f t="shared" si="1"/>
        <v>17681392.872416001</v>
      </c>
      <c r="G26" s="19">
        <v>2240572.2770769764</v>
      </c>
      <c r="H26" s="19">
        <v>9248141.056363184</v>
      </c>
      <c r="I26" s="20">
        <f>+D26+G26</f>
        <v>3864012.2770769764</v>
      </c>
      <c r="J26" s="20">
        <f>+E26+H26</f>
        <v>25306093.928779185</v>
      </c>
      <c r="K26" s="21">
        <f>I26+J26</f>
        <v>29170106.205856159</v>
      </c>
      <c r="L26" s="20">
        <v>10895240.026927069</v>
      </c>
      <c r="M26" s="22">
        <f>+K26-L26</f>
        <v>18274866.17892909</v>
      </c>
      <c r="N26" s="23">
        <v>694168.87156988541</v>
      </c>
      <c r="O26" s="34">
        <v>17580697.307359207</v>
      </c>
    </row>
    <row r="27" spans="1:56" ht="25" customHeight="1" x14ac:dyDescent="0.25">
      <c r="A27" s="33" t="s">
        <v>18</v>
      </c>
      <c r="B27" s="15" t="s">
        <v>138</v>
      </c>
      <c r="C27" s="15" t="s">
        <v>139</v>
      </c>
      <c r="D27" s="16">
        <v>12983100</v>
      </c>
      <c r="E27" s="17">
        <v>18784472.249710441</v>
      </c>
      <c r="F27" s="18">
        <f t="shared" si="1"/>
        <v>31767572.249710441</v>
      </c>
      <c r="G27" s="19">
        <v>6898156.8267809153</v>
      </c>
      <c r="H27" s="19">
        <v>8704742.7845585532</v>
      </c>
      <c r="I27" s="20">
        <f t="shared" si="2"/>
        <v>19881256.826780915</v>
      </c>
      <c r="J27" s="20">
        <f t="shared" si="3"/>
        <v>27489215.034268994</v>
      </c>
      <c r="K27" s="21">
        <f t="shared" si="4"/>
        <v>47370471.861049905</v>
      </c>
      <c r="L27" s="20">
        <v>20469780.385917582</v>
      </c>
      <c r="M27" s="22">
        <f t="shared" si="5"/>
        <v>26900691.475132324</v>
      </c>
      <c r="N27" s="23">
        <v>16915891.764398269</v>
      </c>
      <c r="O27" s="34">
        <v>9984799.7107340619</v>
      </c>
    </row>
    <row r="28" spans="1:56" ht="25" customHeight="1" x14ac:dyDescent="0.25">
      <c r="A28" s="33" t="s">
        <v>20</v>
      </c>
      <c r="B28" s="15" t="s">
        <v>19</v>
      </c>
      <c r="C28" s="15" t="s">
        <v>140</v>
      </c>
      <c r="D28" s="16">
        <v>0</v>
      </c>
      <c r="E28" s="17">
        <v>11047983.218999999</v>
      </c>
      <c r="F28" s="18">
        <f t="shared" si="1"/>
        <v>11047983.218999999</v>
      </c>
      <c r="G28" s="19">
        <v>0</v>
      </c>
      <c r="H28" s="19">
        <v>6362785.3443981912</v>
      </c>
      <c r="I28" s="20">
        <f t="shared" si="2"/>
        <v>0</v>
      </c>
      <c r="J28" s="20">
        <f t="shared" si="3"/>
        <v>17410768.56339819</v>
      </c>
      <c r="K28" s="21">
        <f t="shared" si="4"/>
        <v>17410768.56339819</v>
      </c>
      <c r="L28" s="20">
        <v>6964307.4253592771</v>
      </c>
      <c r="M28" s="22">
        <f t="shared" si="5"/>
        <v>10446461.138038913</v>
      </c>
      <c r="N28" s="23">
        <v>0</v>
      </c>
      <c r="O28" s="34">
        <v>10446461.138038913</v>
      </c>
    </row>
    <row r="29" spans="1:56" ht="25" customHeight="1" x14ac:dyDescent="0.25">
      <c r="A29" s="33" t="s">
        <v>21</v>
      </c>
      <c r="B29" s="15" t="s">
        <v>141</v>
      </c>
      <c r="C29" s="15" t="s">
        <v>142</v>
      </c>
      <c r="D29" s="16">
        <v>1237600</v>
      </c>
      <c r="E29" s="17">
        <v>15735510.977427084</v>
      </c>
      <c r="F29" s="18">
        <f t="shared" si="1"/>
        <v>16973110.977427084</v>
      </c>
      <c r="G29" s="19">
        <v>13023913.274744779</v>
      </c>
      <c r="H29" s="19">
        <v>9062439.4198575132</v>
      </c>
      <c r="I29" s="20">
        <f t="shared" si="2"/>
        <v>14261513.274744779</v>
      </c>
      <c r="J29" s="20">
        <f t="shared" si="3"/>
        <v>24797950.397284597</v>
      </c>
      <c r="K29" s="21">
        <f t="shared" si="4"/>
        <v>39059463.672029376</v>
      </c>
      <c r="L29" s="20">
        <v>0</v>
      </c>
      <c r="M29" s="22">
        <f t="shared" si="5"/>
        <v>39059463.672029376</v>
      </c>
      <c r="N29" s="23">
        <v>0</v>
      </c>
      <c r="O29" s="34">
        <v>39059463.672029376</v>
      </c>
    </row>
    <row r="30" spans="1:56" ht="25" customHeight="1" x14ac:dyDescent="0.25">
      <c r="A30" s="33" t="s">
        <v>22</v>
      </c>
      <c r="B30" s="15" t="s">
        <v>143</v>
      </c>
      <c r="C30" s="15" t="s">
        <v>144</v>
      </c>
      <c r="D30" s="16">
        <v>3948100</v>
      </c>
      <c r="E30" s="17">
        <v>19626605.147043753</v>
      </c>
      <c r="F30" s="18">
        <f t="shared" si="1"/>
        <v>23574705.147043753</v>
      </c>
      <c r="G30" s="19">
        <v>5163722.3760660067</v>
      </c>
      <c r="H30" s="19">
        <v>11303409.238994449</v>
      </c>
      <c r="I30" s="20">
        <f t="shared" si="2"/>
        <v>9111822.3760660067</v>
      </c>
      <c r="J30" s="20">
        <f t="shared" si="3"/>
        <v>30930014.386038203</v>
      </c>
      <c r="K30" s="21">
        <f t="shared" si="4"/>
        <v>40041836.762104213</v>
      </c>
      <c r="L30" s="20">
        <v>30031377.57157816</v>
      </c>
      <c r="M30" s="22">
        <f t="shared" si="5"/>
        <v>10010459.190526053</v>
      </c>
      <c r="N30" s="23">
        <v>0</v>
      </c>
      <c r="O30" s="34">
        <v>10010459.190526053</v>
      </c>
    </row>
    <row r="31" spans="1:56" ht="25" customHeight="1" x14ac:dyDescent="0.25">
      <c r="A31" s="33" t="s">
        <v>23</v>
      </c>
      <c r="B31" s="15" t="s">
        <v>145</v>
      </c>
      <c r="C31" s="15" t="s">
        <v>91</v>
      </c>
      <c r="D31" s="16">
        <v>725400</v>
      </c>
      <c r="E31" s="17">
        <v>9882246.5475552008</v>
      </c>
      <c r="F31" s="18">
        <f t="shared" si="1"/>
        <v>10607646.547555201</v>
      </c>
      <c r="G31" s="19">
        <v>17390323.574795339</v>
      </c>
      <c r="H31" s="19">
        <v>10551741.767258711</v>
      </c>
      <c r="I31" s="20">
        <f t="shared" si="2"/>
        <v>18115723.574795339</v>
      </c>
      <c r="J31" s="20">
        <f t="shared" si="3"/>
        <v>20433988.314813912</v>
      </c>
      <c r="K31" s="21">
        <f t="shared" si="4"/>
        <v>38549711.889609247</v>
      </c>
      <c r="L31" s="20">
        <v>11796740.040884631</v>
      </c>
      <c r="M31" s="22">
        <f t="shared" si="5"/>
        <v>26752971.848724619</v>
      </c>
      <c r="N31" s="23">
        <v>0</v>
      </c>
      <c r="O31" s="34">
        <v>26752971.848724619</v>
      </c>
    </row>
    <row r="32" spans="1:56" ht="25" customHeight="1" x14ac:dyDescent="0.25">
      <c r="A32" s="33" t="s">
        <v>4</v>
      </c>
      <c r="B32" s="15" t="s">
        <v>3</v>
      </c>
      <c r="C32" s="15" t="s">
        <v>146</v>
      </c>
      <c r="D32" s="16">
        <v>0</v>
      </c>
      <c r="E32" s="17">
        <v>16384315.878844146</v>
      </c>
      <c r="F32" s="18">
        <f t="shared" si="1"/>
        <v>16384315.878844146</v>
      </c>
      <c r="G32" s="19">
        <v>0</v>
      </c>
      <c r="H32" s="19">
        <v>10081611.371046763</v>
      </c>
      <c r="I32" s="20">
        <f t="shared" si="2"/>
        <v>0</v>
      </c>
      <c r="J32" s="20">
        <f t="shared" si="3"/>
        <v>26465927.249890909</v>
      </c>
      <c r="K32" s="21">
        <f t="shared" si="4"/>
        <v>26465927.249890909</v>
      </c>
      <c r="L32" s="20">
        <v>10586370.899956364</v>
      </c>
      <c r="M32" s="22">
        <f t="shared" si="5"/>
        <v>15879556.349934544</v>
      </c>
      <c r="N32" s="23">
        <v>0</v>
      </c>
      <c r="O32" s="34">
        <v>15879556.349934544</v>
      </c>
    </row>
    <row r="33" spans="1:56" ht="25" customHeight="1" x14ac:dyDescent="0.25">
      <c r="A33" s="33" t="s">
        <v>24</v>
      </c>
      <c r="B33" s="15" t="s">
        <v>147</v>
      </c>
      <c r="C33" s="15" t="s">
        <v>116</v>
      </c>
      <c r="D33" s="16">
        <v>0</v>
      </c>
      <c r="E33" s="17">
        <v>22524395.5977768</v>
      </c>
      <c r="F33" s="18">
        <f t="shared" si="1"/>
        <v>22524395.5977768</v>
      </c>
      <c r="G33" s="19">
        <v>0</v>
      </c>
      <c r="H33" s="19">
        <v>12972312.806783356</v>
      </c>
      <c r="I33" s="20">
        <f t="shared" si="2"/>
        <v>0</v>
      </c>
      <c r="J33" s="20">
        <f t="shared" si="3"/>
        <v>35496708.404560156</v>
      </c>
      <c r="K33" s="21">
        <f t="shared" si="4"/>
        <v>35496708.404560156</v>
      </c>
      <c r="L33" s="20">
        <v>26622531.303420119</v>
      </c>
      <c r="M33" s="22">
        <f t="shared" si="5"/>
        <v>8874177.1011400372</v>
      </c>
      <c r="N33" s="23">
        <v>0</v>
      </c>
      <c r="O33" s="34">
        <v>8874177.101140039</v>
      </c>
    </row>
    <row r="34" spans="1:56" ht="25" customHeight="1" x14ac:dyDescent="0.25">
      <c r="A34" s="33" t="s">
        <v>27</v>
      </c>
      <c r="B34" s="15" t="s">
        <v>148</v>
      </c>
      <c r="C34" s="15" t="s">
        <v>149</v>
      </c>
      <c r="D34" s="16">
        <v>172900</v>
      </c>
      <c r="E34" s="17">
        <v>4950240.7672972782</v>
      </c>
      <c r="F34" s="18">
        <f t="shared" si="1"/>
        <v>5123140.7672972782</v>
      </c>
      <c r="G34" s="19">
        <v>62786.652320338006</v>
      </c>
      <c r="H34" s="19">
        <v>2117258.9137153532</v>
      </c>
      <c r="I34" s="20">
        <f t="shared" si="2"/>
        <v>235686.65232033801</v>
      </c>
      <c r="J34" s="20">
        <f t="shared" si="3"/>
        <v>7067499.6810126314</v>
      </c>
      <c r="K34" s="21">
        <f t="shared" si="4"/>
        <v>7303186.3333329698</v>
      </c>
      <c r="L34" s="20">
        <v>6207708.3833330246</v>
      </c>
      <c r="M34" s="22">
        <f t="shared" si="5"/>
        <v>1095477.9499999452</v>
      </c>
      <c r="N34" s="23">
        <v>1095477.9499999452</v>
      </c>
      <c r="O34" s="34">
        <v>0</v>
      </c>
    </row>
    <row r="35" spans="1:56" ht="25" customHeight="1" x14ac:dyDescent="0.25">
      <c r="A35" s="33" t="s">
        <v>28</v>
      </c>
      <c r="B35" s="15" t="s">
        <v>150</v>
      </c>
      <c r="C35" s="15" t="s">
        <v>151</v>
      </c>
      <c r="D35" s="16">
        <v>6637800</v>
      </c>
      <c r="E35" s="17">
        <v>27300349.439999998</v>
      </c>
      <c r="F35" s="18">
        <f t="shared" si="1"/>
        <v>33938149.439999998</v>
      </c>
      <c r="G35" s="19">
        <v>3758393.6933017783</v>
      </c>
      <c r="H35" s="19">
        <v>12651008.590748698</v>
      </c>
      <c r="I35" s="20">
        <f t="shared" si="2"/>
        <v>10396193.693301778</v>
      </c>
      <c r="J35" s="20">
        <f t="shared" si="3"/>
        <v>39951358.030748695</v>
      </c>
      <c r="K35" s="21">
        <f t="shared" si="4"/>
        <v>50347551.724050477</v>
      </c>
      <c r="L35" s="20">
        <v>18059781.950959835</v>
      </c>
      <c r="M35" s="22">
        <f t="shared" si="5"/>
        <v>32287769.773090642</v>
      </c>
      <c r="N35" s="23">
        <v>8569474.3617678825</v>
      </c>
      <c r="O35" s="34">
        <v>23718295.411322754</v>
      </c>
    </row>
    <row r="36" spans="1:56" ht="25" customHeight="1" x14ac:dyDescent="0.25">
      <c r="A36" s="33" t="s">
        <v>29</v>
      </c>
      <c r="B36" s="15" t="s">
        <v>152</v>
      </c>
      <c r="C36" s="15" t="s">
        <v>149</v>
      </c>
      <c r="D36" s="16">
        <v>0</v>
      </c>
      <c r="E36" s="17">
        <v>3469857.5337753603</v>
      </c>
      <c r="F36" s="18">
        <f t="shared" si="1"/>
        <v>3469857.5337753603</v>
      </c>
      <c r="G36" s="19">
        <v>0</v>
      </c>
      <c r="H36" s="19">
        <v>1607935.3696531346</v>
      </c>
      <c r="I36" s="20">
        <f t="shared" si="2"/>
        <v>0</v>
      </c>
      <c r="J36" s="20">
        <f t="shared" si="3"/>
        <v>5077792.9034284949</v>
      </c>
      <c r="K36" s="21">
        <f t="shared" si="4"/>
        <v>5077792.9034284949</v>
      </c>
      <c r="L36" s="20">
        <v>4316123.9679142209</v>
      </c>
      <c r="M36" s="22">
        <f t="shared" si="5"/>
        <v>761668.93551427405</v>
      </c>
      <c r="N36" s="23">
        <v>70023.888764371222</v>
      </c>
      <c r="O36" s="34">
        <v>691645.04674990301</v>
      </c>
    </row>
    <row r="37" spans="1:56" ht="25" customHeight="1" x14ac:dyDescent="0.25">
      <c r="A37" s="33" t="s">
        <v>30</v>
      </c>
      <c r="B37" s="15" t="s">
        <v>152</v>
      </c>
      <c r="C37" s="15" t="s">
        <v>151</v>
      </c>
      <c r="D37" s="16">
        <v>3545100</v>
      </c>
      <c r="E37" s="17">
        <v>8645616.7122124806</v>
      </c>
      <c r="F37" s="18">
        <f t="shared" si="1"/>
        <v>12190716.712212481</v>
      </c>
      <c r="G37" s="19">
        <v>4105109.0644597895</v>
      </c>
      <c r="H37" s="19">
        <v>3697801.7654063366</v>
      </c>
      <c r="I37" s="20">
        <f t="shared" si="2"/>
        <v>7650209.0644597895</v>
      </c>
      <c r="J37" s="20">
        <f t="shared" si="3"/>
        <v>12343418.477618817</v>
      </c>
      <c r="K37" s="21">
        <f t="shared" si="4"/>
        <v>19993627.542078607</v>
      </c>
      <c r="L37" s="20">
        <v>6467409.2039394844</v>
      </c>
      <c r="M37" s="22">
        <f t="shared" si="5"/>
        <v>13526218.338139122</v>
      </c>
      <c r="N37" s="23">
        <v>13526218.338139122</v>
      </c>
      <c r="O37" s="34">
        <v>0</v>
      </c>
    </row>
    <row r="38" spans="1:56" ht="25" customHeight="1" x14ac:dyDescent="0.25">
      <c r="A38" s="33" t="s">
        <v>33</v>
      </c>
      <c r="B38" s="15" t="s">
        <v>153</v>
      </c>
      <c r="C38" s="15" t="s">
        <v>116</v>
      </c>
      <c r="D38" s="16">
        <v>0</v>
      </c>
      <c r="E38" s="17">
        <v>9291237.5926187988</v>
      </c>
      <c r="F38" s="18">
        <f t="shared" si="1"/>
        <v>9291237.5926187988</v>
      </c>
      <c r="G38" s="19">
        <v>0</v>
      </c>
      <c r="H38" s="19">
        <v>6476889.0273056347</v>
      </c>
      <c r="I38" s="20">
        <f t="shared" si="2"/>
        <v>0</v>
      </c>
      <c r="J38" s="20">
        <f t="shared" si="3"/>
        <v>15768126.619924434</v>
      </c>
      <c r="K38" s="21">
        <f t="shared" si="4"/>
        <v>15768126.619924434</v>
      </c>
      <c r="L38" s="20">
        <v>11826094.964943325</v>
      </c>
      <c r="M38" s="22">
        <f t="shared" si="5"/>
        <v>3942031.6549811084</v>
      </c>
      <c r="N38" s="23">
        <v>0</v>
      </c>
      <c r="O38" s="34">
        <v>3942031.6549811084</v>
      </c>
    </row>
    <row r="39" spans="1:56" ht="25" customHeight="1" x14ac:dyDescent="0.25">
      <c r="A39" s="33" t="s">
        <v>34</v>
      </c>
      <c r="B39" s="15" t="s">
        <v>154</v>
      </c>
      <c r="C39" s="15" t="s">
        <v>155</v>
      </c>
      <c r="D39" s="16">
        <v>877500</v>
      </c>
      <c r="E39" s="17">
        <v>8691329.7960490305</v>
      </c>
      <c r="F39" s="18">
        <f t="shared" si="1"/>
        <v>9568829.7960490305</v>
      </c>
      <c r="G39" s="19">
        <v>1336589.846295625</v>
      </c>
      <c r="H39" s="19">
        <v>5347956.5426656622</v>
      </c>
      <c r="I39" s="20">
        <f t="shared" si="2"/>
        <v>2214089.846295625</v>
      </c>
      <c r="J39" s="20">
        <f t="shared" si="3"/>
        <v>14039286.338714693</v>
      </c>
      <c r="K39" s="21">
        <f t="shared" si="4"/>
        <v>16253376.185010318</v>
      </c>
      <c r="L39" s="20">
        <v>0</v>
      </c>
      <c r="M39" s="22">
        <f t="shared" si="5"/>
        <v>16253376.185010318</v>
      </c>
      <c r="N39" s="23">
        <v>0</v>
      </c>
      <c r="O39" s="34">
        <v>16253376.185010318</v>
      </c>
    </row>
    <row r="40" spans="1:56" ht="25" customHeight="1" x14ac:dyDescent="0.25">
      <c r="A40" s="33" t="s">
        <v>5</v>
      </c>
      <c r="B40" s="15" t="s">
        <v>6</v>
      </c>
      <c r="C40" s="15" t="s">
        <v>156</v>
      </c>
      <c r="D40" s="16">
        <v>0</v>
      </c>
      <c r="E40" s="17">
        <v>10278578.408716798</v>
      </c>
      <c r="F40" s="18">
        <f t="shared" ref="F40:F67" si="6">D40+E40</f>
        <v>10278578.408716798</v>
      </c>
      <c r="G40" s="19">
        <v>0</v>
      </c>
      <c r="H40" s="19">
        <v>4038310.7581107784</v>
      </c>
      <c r="I40" s="20">
        <f t="shared" ref="I40:I68" si="7">+D40+G40</f>
        <v>0</v>
      </c>
      <c r="J40" s="20">
        <f t="shared" ref="J40:J68" si="8">+E40+H40</f>
        <v>14316889.166827576</v>
      </c>
      <c r="K40" s="21">
        <f t="shared" ref="K40:K66" si="9">I40+J40</f>
        <v>14316889.166827576</v>
      </c>
      <c r="L40" s="20">
        <v>12169355.79180344</v>
      </c>
      <c r="M40" s="22">
        <f t="shared" ref="M40:M67" si="10">+K40-L40</f>
        <v>2147533.3750241362</v>
      </c>
      <c r="N40" s="23">
        <v>2147533.3750241362</v>
      </c>
      <c r="O40" s="34">
        <v>0</v>
      </c>
    </row>
    <row r="41" spans="1:56" s="8" customFormat="1" ht="25" customHeight="1" x14ac:dyDescent="0.25">
      <c r="A41" s="35" t="s">
        <v>7</v>
      </c>
      <c r="B41" s="15" t="s">
        <v>6</v>
      </c>
      <c r="C41" s="15" t="s">
        <v>146</v>
      </c>
      <c r="D41" s="16">
        <v>1756300</v>
      </c>
      <c r="E41" s="17">
        <v>26265824.188531205</v>
      </c>
      <c r="F41" s="18">
        <f t="shared" si="6"/>
        <v>28022124.188531205</v>
      </c>
      <c r="G41" s="19">
        <v>1803794.058079632</v>
      </c>
      <c r="H41" s="19">
        <v>14117503.612802431</v>
      </c>
      <c r="I41" s="20">
        <f t="shared" si="7"/>
        <v>3560094.058079632</v>
      </c>
      <c r="J41" s="20">
        <f t="shared" si="8"/>
        <v>40383327.801333636</v>
      </c>
      <c r="K41" s="21">
        <f t="shared" si="9"/>
        <v>43943421.859413266</v>
      </c>
      <c r="L41" s="20">
        <v>16865349.93214938</v>
      </c>
      <c r="M41" s="22">
        <f t="shared" si="10"/>
        <v>27078071.927263886</v>
      </c>
      <c r="N41" s="23">
        <v>891567.82548287942</v>
      </c>
      <c r="O41" s="34">
        <v>26186504.101781007</v>
      </c>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row>
    <row r="42" spans="1:56" ht="25" customHeight="1" x14ac:dyDescent="0.25">
      <c r="A42" s="33" t="s">
        <v>93</v>
      </c>
      <c r="B42" s="15" t="s">
        <v>157</v>
      </c>
      <c r="C42" s="15" t="s">
        <v>158</v>
      </c>
      <c r="D42" s="16">
        <v>9408100</v>
      </c>
      <c r="E42" s="17">
        <v>22303680.989294056</v>
      </c>
      <c r="F42" s="18">
        <f t="shared" si="6"/>
        <v>31711780.989294056</v>
      </c>
      <c r="G42" s="19">
        <v>6330575.1338964161</v>
      </c>
      <c r="H42" s="19">
        <v>10335547.55117733</v>
      </c>
      <c r="I42" s="20">
        <f t="shared" si="7"/>
        <v>15738675.133896416</v>
      </c>
      <c r="J42" s="20">
        <f t="shared" si="8"/>
        <v>32639228.540471386</v>
      </c>
      <c r="K42" s="21">
        <f t="shared" si="9"/>
        <v>48377903.6743678</v>
      </c>
      <c r="L42" s="20">
        <v>22731272.151062112</v>
      </c>
      <c r="M42" s="22">
        <f t="shared" si="10"/>
        <v>25646631.523305688</v>
      </c>
      <c r="N42" s="23">
        <v>10334204.785532497</v>
      </c>
      <c r="O42" s="34">
        <v>15312426.737773193</v>
      </c>
    </row>
    <row r="43" spans="1:56" ht="25" customHeight="1" x14ac:dyDescent="0.25">
      <c r="A43" s="33" t="s">
        <v>37</v>
      </c>
      <c r="B43" s="15" t="s">
        <v>159</v>
      </c>
      <c r="C43" s="15" t="s">
        <v>160</v>
      </c>
      <c r="D43" s="16">
        <v>1807000</v>
      </c>
      <c r="E43" s="17">
        <v>21483419.730514564</v>
      </c>
      <c r="F43" s="18">
        <f t="shared" si="6"/>
        <v>23290419.730514564</v>
      </c>
      <c r="G43" s="19">
        <v>41601057.213897653</v>
      </c>
      <c r="H43" s="19">
        <v>22938862.755868137</v>
      </c>
      <c r="I43" s="20">
        <f t="shared" si="7"/>
        <v>43408057.213897653</v>
      </c>
      <c r="J43" s="20">
        <f t="shared" si="8"/>
        <v>44422282.486382701</v>
      </c>
      <c r="K43" s="21">
        <f t="shared" si="9"/>
        <v>87830339.700280353</v>
      </c>
      <c r="L43" s="20">
        <v>26450524.437332608</v>
      </c>
      <c r="M43" s="22">
        <f t="shared" si="10"/>
        <v>61379815.262947746</v>
      </c>
      <c r="N43" s="23">
        <v>0</v>
      </c>
      <c r="O43" s="34">
        <v>61379815.262947746</v>
      </c>
    </row>
    <row r="44" spans="1:56" ht="25" customHeight="1" x14ac:dyDescent="0.25">
      <c r="A44" s="33" t="s">
        <v>38</v>
      </c>
      <c r="B44" s="15" t="s">
        <v>161</v>
      </c>
      <c r="C44" s="15" t="s">
        <v>162</v>
      </c>
      <c r="D44" s="16">
        <v>0</v>
      </c>
      <c r="E44" s="17">
        <v>22607662.502879996</v>
      </c>
      <c r="F44" s="18">
        <f t="shared" si="6"/>
        <v>22607662.502879996</v>
      </c>
      <c r="G44" s="19">
        <v>0</v>
      </c>
      <c r="H44" s="19">
        <v>24139269.906268742</v>
      </c>
      <c r="I44" s="20">
        <f t="shared" si="7"/>
        <v>0</v>
      </c>
      <c r="J44" s="20">
        <f t="shared" si="8"/>
        <v>46746932.409148738</v>
      </c>
      <c r="K44" s="21">
        <f t="shared" si="9"/>
        <v>46746932.409148738</v>
      </c>
      <c r="L44" s="20">
        <v>0</v>
      </c>
      <c r="M44" s="22">
        <f t="shared" si="10"/>
        <v>46746932.409148738</v>
      </c>
      <c r="N44" s="23">
        <v>0</v>
      </c>
      <c r="O44" s="34">
        <v>46746932.409148738</v>
      </c>
    </row>
    <row r="45" spans="1:56" ht="25" customHeight="1" x14ac:dyDescent="0.25">
      <c r="A45" s="36" t="s">
        <v>85</v>
      </c>
      <c r="B45" s="15" t="s">
        <v>163</v>
      </c>
      <c r="C45" s="15" t="s">
        <v>89</v>
      </c>
      <c r="D45" s="16">
        <v>78358800</v>
      </c>
      <c r="E45" s="17">
        <v>39512078.345521137</v>
      </c>
      <c r="F45" s="18">
        <f t="shared" si="6"/>
        <v>117870878.34552114</v>
      </c>
      <c r="G45" s="19">
        <v>968268375.96144748</v>
      </c>
      <c r="H45" s="19">
        <v>34504988.136901334</v>
      </c>
      <c r="I45" s="20">
        <f t="shared" si="7"/>
        <v>1046627175.9614475</v>
      </c>
      <c r="J45" s="20">
        <f t="shared" si="8"/>
        <v>74017066.482422471</v>
      </c>
      <c r="K45" s="21">
        <f t="shared" si="9"/>
        <v>1120644242.4438701</v>
      </c>
      <c r="L45" s="20">
        <v>253735675.08174282</v>
      </c>
      <c r="M45" s="22">
        <f t="shared" si="10"/>
        <v>866908567.3621273</v>
      </c>
      <c r="N45" s="23">
        <v>0</v>
      </c>
      <c r="O45" s="34">
        <v>866908567.36212707</v>
      </c>
    </row>
    <row r="46" spans="1:56" ht="25" customHeight="1" x14ac:dyDescent="0.25">
      <c r="A46" s="36" t="s">
        <v>86</v>
      </c>
      <c r="B46" s="15" t="s">
        <v>163</v>
      </c>
      <c r="C46" s="15" t="s">
        <v>90</v>
      </c>
      <c r="D46" s="16">
        <v>0</v>
      </c>
      <c r="E46" s="17">
        <v>43389191.663999997</v>
      </c>
      <c r="F46" s="18">
        <f t="shared" si="6"/>
        <v>43389191.663999997</v>
      </c>
      <c r="G46" s="19">
        <v>0</v>
      </c>
      <c r="H46" s="19">
        <v>35908343.535950862</v>
      </c>
      <c r="I46" s="20">
        <f t="shared" si="7"/>
        <v>0</v>
      </c>
      <c r="J46" s="20">
        <f t="shared" si="8"/>
        <v>79297535.199950859</v>
      </c>
      <c r="K46" s="21">
        <f t="shared" si="9"/>
        <v>79297535.199950859</v>
      </c>
      <c r="L46" s="20">
        <v>0</v>
      </c>
      <c r="M46" s="22">
        <f t="shared" si="10"/>
        <v>79297535.199950859</v>
      </c>
      <c r="N46" s="23">
        <v>0</v>
      </c>
      <c r="O46" s="34">
        <v>79297535.199950859</v>
      </c>
    </row>
    <row r="47" spans="1:56" ht="25" customHeight="1" x14ac:dyDescent="0.25">
      <c r="A47" s="36" t="s">
        <v>87</v>
      </c>
      <c r="B47" s="15" t="s">
        <v>163</v>
      </c>
      <c r="C47" s="15" t="s">
        <v>91</v>
      </c>
      <c r="D47" s="16">
        <v>0</v>
      </c>
      <c r="E47" s="17">
        <v>20154979.353600007</v>
      </c>
      <c r="F47" s="18">
        <f t="shared" si="6"/>
        <v>20154979.353600007</v>
      </c>
      <c r="G47" s="19">
        <v>0</v>
      </c>
      <c r="H47" s="19">
        <v>21520424.170780402</v>
      </c>
      <c r="I47" s="20">
        <f t="shared" si="7"/>
        <v>0</v>
      </c>
      <c r="J47" s="20">
        <f t="shared" si="8"/>
        <v>41675403.524380408</v>
      </c>
      <c r="K47" s="21">
        <f t="shared" si="9"/>
        <v>41675403.524380408</v>
      </c>
      <c r="L47" s="20">
        <v>16670161.409752168</v>
      </c>
      <c r="M47" s="22">
        <f t="shared" si="10"/>
        <v>25005242.11462824</v>
      </c>
      <c r="N47" s="23">
        <v>0</v>
      </c>
      <c r="O47" s="34">
        <v>25005242.11462824</v>
      </c>
    </row>
    <row r="48" spans="1:56" s="4" customFormat="1" ht="25" customHeight="1" x14ac:dyDescent="0.25">
      <c r="A48" s="36" t="s">
        <v>88</v>
      </c>
      <c r="B48" s="15" t="s">
        <v>163</v>
      </c>
      <c r="C48" s="15" t="s">
        <v>92</v>
      </c>
      <c r="D48" s="16">
        <v>0</v>
      </c>
      <c r="E48" s="17">
        <v>26075504.538719993</v>
      </c>
      <c r="F48" s="18">
        <f t="shared" si="6"/>
        <v>26075504.538719993</v>
      </c>
      <c r="G48" s="19">
        <v>0</v>
      </c>
      <c r="H48" s="19">
        <v>27842048.770947132</v>
      </c>
      <c r="I48" s="20">
        <f t="shared" si="7"/>
        <v>0</v>
      </c>
      <c r="J48" s="20">
        <f t="shared" si="8"/>
        <v>53917553.309667125</v>
      </c>
      <c r="K48" s="21">
        <f t="shared" si="9"/>
        <v>53917553.309667125</v>
      </c>
      <c r="L48" s="20">
        <v>0</v>
      </c>
      <c r="M48" s="22">
        <f t="shared" si="10"/>
        <v>53917553.309667125</v>
      </c>
      <c r="N48" s="23">
        <v>0</v>
      </c>
      <c r="O48" s="34">
        <v>53917553.309667125</v>
      </c>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row>
    <row r="49" spans="1:56" ht="25" customHeight="1" x14ac:dyDescent="0.25">
      <c r="A49" s="33" t="s">
        <v>40</v>
      </c>
      <c r="B49" s="15" t="s">
        <v>39</v>
      </c>
      <c r="C49" s="15" t="s">
        <v>164</v>
      </c>
      <c r="D49" s="16">
        <v>0</v>
      </c>
      <c r="E49" s="17">
        <v>7210262.7324000001</v>
      </c>
      <c r="F49" s="18">
        <f t="shared" si="6"/>
        <v>7210262.7324000001</v>
      </c>
      <c r="G49" s="19">
        <v>0</v>
      </c>
      <c r="H49" s="19">
        <v>7698738.3445918858</v>
      </c>
      <c r="I49" s="20">
        <f t="shared" si="7"/>
        <v>0</v>
      </c>
      <c r="J49" s="20">
        <f t="shared" si="8"/>
        <v>14909001.076991886</v>
      </c>
      <c r="K49" s="21">
        <f t="shared" si="9"/>
        <v>14909001.076991886</v>
      </c>
      <c r="L49" s="20">
        <v>5963600.4307967555</v>
      </c>
      <c r="M49" s="22">
        <f t="shared" si="10"/>
        <v>8945400.6461951304</v>
      </c>
      <c r="N49" s="23">
        <v>0</v>
      </c>
      <c r="O49" s="34">
        <v>8945400.6461951304</v>
      </c>
    </row>
    <row r="50" spans="1:56" ht="25" customHeight="1" x14ac:dyDescent="0.25">
      <c r="A50" s="33" t="s">
        <v>41</v>
      </c>
      <c r="B50" s="15" t="s">
        <v>39</v>
      </c>
      <c r="C50" s="15" t="s">
        <v>165</v>
      </c>
      <c r="D50" s="16">
        <v>0</v>
      </c>
      <c r="E50" s="17">
        <v>5023925.0006399993</v>
      </c>
      <c r="F50" s="18">
        <f t="shared" si="6"/>
        <v>5023925.0006399993</v>
      </c>
      <c r="G50" s="19">
        <v>0</v>
      </c>
      <c r="H50" s="19">
        <v>5364282.2013930548</v>
      </c>
      <c r="I50" s="20">
        <f t="shared" si="7"/>
        <v>0</v>
      </c>
      <c r="J50" s="20">
        <f t="shared" si="8"/>
        <v>10388207.202033054</v>
      </c>
      <c r="K50" s="21">
        <f t="shared" si="9"/>
        <v>10388207.202033054</v>
      </c>
      <c r="L50" s="20">
        <v>0</v>
      </c>
      <c r="M50" s="22">
        <f t="shared" si="10"/>
        <v>10388207.202033054</v>
      </c>
      <c r="N50" s="23">
        <v>0</v>
      </c>
      <c r="O50" s="34">
        <v>10388207.202033054</v>
      </c>
    </row>
    <row r="51" spans="1:56" s="4" customFormat="1" ht="25" customHeight="1" x14ac:dyDescent="0.25">
      <c r="A51" s="33" t="s">
        <v>42</v>
      </c>
      <c r="B51" s="15" t="s">
        <v>43</v>
      </c>
      <c r="C51" s="15" t="s">
        <v>166</v>
      </c>
      <c r="D51" s="16">
        <v>9701900</v>
      </c>
      <c r="E51" s="17">
        <v>9447646.5719999969</v>
      </c>
      <c r="F51" s="18">
        <f t="shared" si="6"/>
        <v>19149546.571999997</v>
      </c>
      <c r="G51" s="19">
        <v>25553647.337478921</v>
      </c>
      <c r="H51" s="19">
        <v>4040836.5690706708</v>
      </c>
      <c r="I51" s="20">
        <f t="shared" si="7"/>
        <v>35255547.337478921</v>
      </c>
      <c r="J51" s="20">
        <f t="shared" si="8"/>
        <v>13488483.141070668</v>
      </c>
      <c r="K51" s="21">
        <f t="shared" si="9"/>
        <v>48744030.478549585</v>
      </c>
      <c r="L51" s="20">
        <v>22195308.819633968</v>
      </c>
      <c r="M51" s="22">
        <f t="shared" si="10"/>
        <v>26548721.658915617</v>
      </c>
      <c r="N51" s="23">
        <v>26548721.65891562</v>
      </c>
      <c r="O51" s="34">
        <v>0</v>
      </c>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row>
    <row r="52" spans="1:56" ht="25" customHeight="1" x14ac:dyDescent="0.25">
      <c r="A52" s="33" t="s">
        <v>44</v>
      </c>
      <c r="B52" s="15" t="s">
        <v>45</v>
      </c>
      <c r="C52" s="15" t="s">
        <v>167</v>
      </c>
      <c r="D52" s="16">
        <v>0</v>
      </c>
      <c r="E52" s="17">
        <v>4651782.4079999989</v>
      </c>
      <c r="F52" s="18">
        <f t="shared" si="6"/>
        <v>4651782.4079999989</v>
      </c>
      <c r="G52" s="19">
        <v>0</v>
      </c>
      <c r="H52" s="19">
        <v>2862338.7614665879</v>
      </c>
      <c r="I52" s="20">
        <f t="shared" si="7"/>
        <v>0</v>
      </c>
      <c r="J52" s="20">
        <f t="shared" si="8"/>
        <v>7514121.1694665868</v>
      </c>
      <c r="K52" s="21">
        <f t="shared" si="9"/>
        <v>7514121.1694665868</v>
      </c>
      <c r="L52" s="20">
        <v>3005648.4677866353</v>
      </c>
      <c r="M52" s="22">
        <f t="shared" si="10"/>
        <v>4508472.7016799515</v>
      </c>
      <c r="N52" s="23">
        <v>0</v>
      </c>
      <c r="O52" s="34">
        <v>4508472.7016799515</v>
      </c>
    </row>
    <row r="53" spans="1:56" ht="25" customHeight="1" x14ac:dyDescent="0.25">
      <c r="A53" s="33" t="s">
        <v>46</v>
      </c>
      <c r="B53" s="15" t="s">
        <v>168</v>
      </c>
      <c r="C53" s="15" t="s">
        <v>169</v>
      </c>
      <c r="D53" s="16">
        <v>0</v>
      </c>
      <c r="E53" s="17">
        <v>12360171.149686916</v>
      </c>
      <c r="F53" s="18">
        <f t="shared" si="6"/>
        <v>12360171.149686916</v>
      </c>
      <c r="G53" s="19">
        <v>0</v>
      </c>
      <c r="H53" s="19">
        <v>4856139.647048967</v>
      </c>
      <c r="I53" s="20">
        <f t="shared" si="7"/>
        <v>0</v>
      </c>
      <c r="J53" s="20">
        <f t="shared" si="8"/>
        <v>17216310.796735883</v>
      </c>
      <c r="K53" s="21">
        <f t="shared" si="9"/>
        <v>17216310.796735883</v>
      </c>
      <c r="L53" s="20">
        <v>14633864.1772255</v>
      </c>
      <c r="M53" s="22">
        <f t="shared" si="10"/>
        <v>2582446.6195103824</v>
      </c>
      <c r="N53" s="23">
        <v>2582446.6195103824</v>
      </c>
      <c r="O53" s="34">
        <v>0</v>
      </c>
    </row>
    <row r="54" spans="1:56" ht="25" customHeight="1" x14ac:dyDescent="0.25">
      <c r="A54" s="33" t="s">
        <v>47</v>
      </c>
      <c r="B54" s="15" t="s">
        <v>48</v>
      </c>
      <c r="C54" s="15" t="s">
        <v>170</v>
      </c>
      <c r="D54" s="16">
        <v>5511781.0526315784</v>
      </c>
      <c r="E54" s="17">
        <v>13365501.214665599</v>
      </c>
      <c r="F54" s="18">
        <f t="shared" si="6"/>
        <v>18877282.267297179</v>
      </c>
      <c r="G54" s="19">
        <v>62263866.327697583</v>
      </c>
      <c r="H54" s="19">
        <v>14961889.392930154</v>
      </c>
      <c r="I54" s="20">
        <f t="shared" si="7"/>
        <v>67775647.380329162</v>
      </c>
      <c r="J54" s="20">
        <f t="shared" si="8"/>
        <v>28327390.607595753</v>
      </c>
      <c r="K54" s="21">
        <f t="shared" si="9"/>
        <v>96103037.987924919</v>
      </c>
      <c r="L54" s="20">
        <v>24886085.71910413</v>
      </c>
      <c r="M54" s="22">
        <f t="shared" si="10"/>
        <v>71216952.268820792</v>
      </c>
      <c r="N54" s="23">
        <v>0</v>
      </c>
      <c r="O54" s="34">
        <v>71216952.268820778</v>
      </c>
    </row>
    <row r="55" spans="1:56" ht="25" customHeight="1" x14ac:dyDescent="0.25">
      <c r="A55" s="33" t="s">
        <v>49</v>
      </c>
      <c r="B55" s="15" t="s">
        <v>50</v>
      </c>
      <c r="C55" s="15" t="s">
        <v>51</v>
      </c>
      <c r="D55" s="16">
        <v>0</v>
      </c>
      <c r="E55" s="17">
        <v>3657417.4004659201</v>
      </c>
      <c r="F55" s="18">
        <f t="shared" si="6"/>
        <v>3657417.4004659201</v>
      </c>
      <c r="G55" s="19">
        <v>0</v>
      </c>
      <c r="H55" s="19">
        <v>1436948.5203009672</v>
      </c>
      <c r="I55" s="20">
        <f t="shared" si="7"/>
        <v>0</v>
      </c>
      <c r="J55" s="20">
        <f t="shared" si="8"/>
        <v>5094365.9207668873</v>
      </c>
      <c r="K55" s="21">
        <f t="shared" si="9"/>
        <v>5094365.9207668873</v>
      </c>
      <c r="L55" s="20">
        <v>4330211.0326518547</v>
      </c>
      <c r="M55" s="22">
        <f t="shared" si="10"/>
        <v>764154.88811503258</v>
      </c>
      <c r="N55" s="23">
        <v>764154.88811503304</v>
      </c>
      <c r="O55" s="34">
        <v>0</v>
      </c>
    </row>
    <row r="56" spans="1:56" ht="25" customHeight="1" x14ac:dyDescent="0.25">
      <c r="A56" s="33" t="s">
        <v>52</v>
      </c>
      <c r="B56" s="15" t="s">
        <v>50</v>
      </c>
      <c r="C56" s="15" t="s">
        <v>53</v>
      </c>
      <c r="D56" s="16">
        <v>0</v>
      </c>
      <c r="E56" s="17">
        <v>18540256.724530369</v>
      </c>
      <c r="F56" s="18">
        <f t="shared" si="6"/>
        <v>18540256.724530369</v>
      </c>
      <c r="G56" s="19">
        <v>0</v>
      </c>
      <c r="H56" s="19">
        <v>7929821.1254510395</v>
      </c>
      <c r="I56" s="20">
        <f t="shared" si="7"/>
        <v>0</v>
      </c>
      <c r="J56" s="20">
        <f t="shared" si="8"/>
        <v>26470077.849981409</v>
      </c>
      <c r="K56" s="21">
        <f t="shared" si="9"/>
        <v>26470077.849981409</v>
      </c>
      <c r="L56" s="20">
        <v>22499566.172484197</v>
      </c>
      <c r="M56" s="22">
        <f t="shared" si="10"/>
        <v>3970511.6774972118</v>
      </c>
      <c r="N56" s="23">
        <v>3970511.6774972114</v>
      </c>
      <c r="O56" s="34">
        <v>0</v>
      </c>
    </row>
    <row r="57" spans="1:56" ht="25" customHeight="1" x14ac:dyDescent="0.25">
      <c r="A57" s="33" t="s">
        <v>54</v>
      </c>
      <c r="B57" s="15" t="s">
        <v>50</v>
      </c>
      <c r="C57" s="15" t="s">
        <v>171</v>
      </c>
      <c r="D57" s="16">
        <v>10145122</v>
      </c>
      <c r="E57" s="17">
        <v>9070975.695600003</v>
      </c>
      <c r="F57" s="18">
        <f t="shared" si="6"/>
        <v>19216097.695600003</v>
      </c>
      <c r="G57" s="19">
        <v>114604428.95941839</v>
      </c>
      <c r="H57" s="19">
        <v>10154421.660940338</v>
      </c>
      <c r="I57" s="20">
        <f t="shared" si="7"/>
        <v>124749550.95941839</v>
      </c>
      <c r="J57" s="20">
        <f t="shared" si="8"/>
        <v>19225397.356540341</v>
      </c>
      <c r="K57" s="21">
        <f t="shared" si="9"/>
        <v>143974948.31595874</v>
      </c>
      <c r="L57" s="20">
        <v>32640069.134499803</v>
      </c>
      <c r="M57" s="22">
        <f t="shared" si="10"/>
        <v>111334879.18145894</v>
      </c>
      <c r="N57" s="23">
        <v>0</v>
      </c>
      <c r="O57" s="34">
        <v>111334879.18145892</v>
      </c>
    </row>
    <row r="58" spans="1:56" s="4" customFormat="1" ht="25" customHeight="1" x14ac:dyDescent="0.25">
      <c r="A58" s="33" t="s">
        <v>10</v>
      </c>
      <c r="B58" s="15" t="s">
        <v>172</v>
      </c>
      <c r="C58" s="15" t="s">
        <v>173</v>
      </c>
      <c r="D58" s="16">
        <v>12258034.1</v>
      </c>
      <c r="E58" s="17">
        <v>22928811.140335724</v>
      </c>
      <c r="F58" s="18">
        <f t="shared" si="6"/>
        <v>35186845.240335725</v>
      </c>
      <c r="G58" s="19">
        <v>9029229.4232689645</v>
      </c>
      <c r="H58" s="19">
        <v>10625233.473643102</v>
      </c>
      <c r="I58" s="20">
        <f t="shared" si="7"/>
        <v>21287263.523268964</v>
      </c>
      <c r="J58" s="20">
        <f t="shared" si="8"/>
        <v>33554044.613978826</v>
      </c>
      <c r="K58" s="21">
        <f t="shared" si="9"/>
        <v>54841308.137247786</v>
      </c>
      <c r="L58" s="20">
        <v>28647332.177694879</v>
      </c>
      <c r="M58" s="22">
        <f t="shared" si="10"/>
        <v>26193975.959552906</v>
      </c>
      <c r="N58" s="23">
        <v>11370915.262650024</v>
      </c>
      <c r="O58" s="34">
        <v>14823060.696902884</v>
      </c>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row>
    <row r="59" spans="1:56" s="4" customFormat="1" ht="25" customHeight="1" x14ac:dyDescent="0.25">
      <c r="A59" s="33" t="s">
        <v>59</v>
      </c>
      <c r="B59" s="15" t="s">
        <v>174</v>
      </c>
      <c r="C59" s="15" t="s">
        <v>175</v>
      </c>
      <c r="D59" s="16">
        <v>3705000</v>
      </c>
      <c r="E59" s="17">
        <v>19673678.726566296</v>
      </c>
      <c r="F59" s="18">
        <f t="shared" si="6"/>
        <v>23378678.726566296</v>
      </c>
      <c r="G59" s="19">
        <v>42454125.890003696</v>
      </c>
      <c r="H59" s="19">
        <v>11330519.986355029</v>
      </c>
      <c r="I59" s="20">
        <f t="shared" si="7"/>
        <v>46159125.890003696</v>
      </c>
      <c r="J59" s="20">
        <f t="shared" si="8"/>
        <v>31004198.712921325</v>
      </c>
      <c r="K59" s="21">
        <f t="shared" si="9"/>
        <v>77163324.602925017</v>
      </c>
      <c r="L59" s="20">
        <v>0</v>
      </c>
      <c r="M59" s="22">
        <f t="shared" si="10"/>
        <v>77163324.602925017</v>
      </c>
      <c r="N59" s="23">
        <v>0</v>
      </c>
      <c r="O59" s="34">
        <v>77163324.602925032</v>
      </c>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row>
    <row r="60" spans="1:56" s="4" customFormat="1" ht="25" customHeight="1" x14ac:dyDescent="0.25">
      <c r="A60" s="33" t="s">
        <v>61</v>
      </c>
      <c r="B60" s="15" t="s">
        <v>62</v>
      </c>
      <c r="C60" s="15" t="s">
        <v>63</v>
      </c>
      <c r="D60" s="16">
        <v>3954600</v>
      </c>
      <c r="E60" s="17">
        <v>5814728.0099999979</v>
      </c>
      <c r="F60" s="18">
        <f t="shared" si="6"/>
        <v>9769328.0099999979</v>
      </c>
      <c r="G60" s="19">
        <v>12886604.106164105</v>
      </c>
      <c r="H60" s="19">
        <v>2907282.6044328604</v>
      </c>
      <c r="I60" s="20">
        <f t="shared" si="7"/>
        <v>16841204.106164105</v>
      </c>
      <c r="J60" s="20">
        <f t="shared" si="8"/>
        <v>8722010.6144328583</v>
      </c>
      <c r="K60" s="21">
        <f t="shared" si="9"/>
        <v>25563214.720596962</v>
      </c>
      <c r="L60" s="20">
        <v>11969688.011125356</v>
      </c>
      <c r="M60" s="22">
        <f t="shared" si="10"/>
        <v>13593526.709471606</v>
      </c>
      <c r="N60" s="23">
        <v>5448232.0437898701</v>
      </c>
      <c r="O60" s="34">
        <v>8145294.6656817384</v>
      </c>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row>
    <row r="61" spans="1:56" ht="25" customHeight="1" x14ac:dyDescent="0.25">
      <c r="A61" s="33" t="s">
        <v>64</v>
      </c>
      <c r="B61" s="15" t="s">
        <v>65</v>
      </c>
      <c r="C61" s="15" t="s">
        <v>9</v>
      </c>
      <c r="D61" s="16">
        <v>0</v>
      </c>
      <c r="E61" s="17">
        <v>3000000</v>
      </c>
      <c r="F61" s="18">
        <f t="shared" si="6"/>
        <v>3000000</v>
      </c>
      <c r="G61" s="19">
        <v>0</v>
      </c>
      <c r="H61" s="19">
        <v>1696325.7309166174</v>
      </c>
      <c r="I61" s="20">
        <f t="shared" si="7"/>
        <v>0</v>
      </c>
      <c r="J61" s="20">
        <f t="shared" si="8"/>
        <v>4696325.7309166174</v>
      </c>
      <c r="K61" s="21">
        <f t="shared" si="9"/>
        <v>4696325.7309166174</v>
      </c>
      <c r="L61" s="20">
        <v>1878530.2923666472</v>
      </c>
      <c r="M61" s="22">
        <f t="shared" si="10"/>
        <v>2817795.4385499703</v>
      </c>
      <c r="N61" s="23">
        <v>0</v>
      </c>
      <c r="O61" s="34">
        <v>2817795.4385499703</v>
      </c>
    </row>
    <row r="62" spans="1:56" s="4" customFormat="1" ht="25" customHeight="1" x14ac:dyDescent="0.25">
      <c r="A62" s="36" t="s">
        <v>78</v>
      </c>
      <c r="B62" s="15" t="s">
        <v>82</v>
      </c>
      <c r="C62" s="15" t="s">
        <v>89</v>
      </c>
      <c r="D62" s="16">
        <v>9981400</v>
      </c>
      <c r="E62" s="17">
        <v>17237430.620930523</v>
      </c>
      <c r="F62" s="18">
        <f t="shared" si="6"/>
        <v>27218830.620930523</v>
      </c>
      <c r="G62" s="19">
        <v>65978427.617333084</v>
      </c>
      <c r="H62" s="19">
        <v>8618474.0031115524</v>
      </c>
      <c r="I62" s="20">
        <f t="shared" si="7"/>
        <v>75959827.617333084</v>
      </c>
      <c r="J62" s="20">
        <f t="shared" si="8"/>
        <v>25855904.624042075</v>
      </c>
      <c r="K62" s="21">
        <f t="shared" si="9"/>
        <v>101815732.24137516</v>
      </c>
      <c r="L62" s="20">
        <v>30705508.297891855</v>
      </c>
      <c r="M62" s="22">
        <f t="shared" si="10"/>
        <v>71110223.943483308</v>
      </c>
      <c r="N62" s="23">
        <v>40302562.826900847</v>
      </c>
      <c r="O62" s="34">
        <v>30807661.116582457</v>
      </c>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row>
    <row r="63" spans="1:56" ht="25" customHeight="1" x14ac:dyDescent="0.25">
      <c r="A63" s="36" t="s">
        <v>79</v>
      </c>
      <c r="B63" s="15" t="s">
        <v>83</v>
      </c>
      <c r="C63" s="15" t="s">
        <v>89</v>
      </c>
      <c r="D63" s="16">
        <v>0</v>
      </c>
      <c r="E63" s="17">
        <v>5101729.1488799984</v>
      </c>
      <c r="F63" s="18">
        <f t="shared" si="6"/>
        <v>5101729.1488799984</v>
      </c>
      <c r="G63" s="19">
        <v>0</v>
      </c>
      <c r="H63" s="19">
        <v>3139200.3779518055</v>
      </c>
      <c r="I63" s="20">
        <f t="shared" si="7"/>
        <v>0</v>
      </c>
      <c r="J63" s="20">
        <f t="shared" si="8"/>
        <v>8240929.5268318038</v>
      </c>
      <c r="K63" s="21">
        <f t="shared" si="9"/>
        <v>8240929.5268318038</v>
      </c>
      <c r="L63" s="20">
        <v>0</v>
      </c>
      <c r="M63" s="22">
        <f t="shared" si="10"/>
        <v>8240929.5268318038</v>
      </c>
      <c r="N63" s="23">
        <v>0</v>
      </c>
      <c r="O63" s="34">
        <v>8240929.5268318038</v>
      </c>
    </row>
    <row r="64" spans="1:56" ht="25" customHeight="1" x14ac:dyDescent="0.25">
      <c r="A64" s="36" t="s">
        <v>80</v>
      </c>
      <c r="B64" s="15" t="s">
        <v>82</v>
      </c>
      <c r="C64" s="15" t="s">
        <v>170</v>
      </c>
      <c r="D64" s="16">
        <v>0</v>
      </c>
      <c r="E64" s="17">
        <v>7559146.4129999997</v>
      </c>
      <c r="F64" s="18">
        <f t="shared" si="6"/>
        <v>7559146.4129999997</v>
      </c>
      <c r="G64" s="19">
        <v>0</v>
      </c>
      <c r="H64" s="19">
        <v>8071257.941910849</v>
      </c>
      <c r="I64" s="20">
        <f t="shared" si="7"/>
        <v>0</v>
      </c>
      <c r="J64" s="20">
        <f t="shared" si="8"/>
        <v>15630404.354910849</v>
      </c>
      <c r="K64" s="21">
        <f t="shared" si="9"/>
        <v>15630404.354910849</v>
      </c>
      <c r="L64" s="20">
        <v>6252161.7419643402</v>
      </c>
      <c r="M64" s="22">
        <f t="shared" si="10"/>
        <v>9378242.6129465085</v>
      </c>
      <c r="N64" s="23">
        <v>0</v>
      </c>
      <c r="O64" s="34">
        <v>9378242.6129465085</v>
      </c>
    </row>
    <row r="65" spans="1:56" ht="25" customHeight="1" x14ac:dyDescent="0.25">
      <c r="A65" s="36" t="s">
        <v>81</v>
      </c>
      <c r="B65" s="15" t="s">
        <v>84</v>
      </c>
      <c r="C65" s="15" t="s">
        <v>170</v>
      </c>
      <c r="D65" s="16">
        <v>0</v>
      </c>
      <c r="E65" s="17">
        <v>1883971.8752399995</v>
      </c>
      <c r="F65" s="18">
        <f t="shared" si="6"/>
        <v>1883971.8752399995</v>
      </c>
      <c r="G65" s="19">
        <v>0</v>
      </c>
      <c r="H65" s="19">
        <v>2011605.8255223953</v>
      </c>
      <c r="I65" s="20">
        <f t="shared" si="7"/>
        <v>0</v>
      </c>
      <c r="J65" s="20">
        <f t="shared" si="8"/>
        <v>3895577.7007623948</v>
      </c>
      <c r="K65" s="21">
        <f t="shared" si="9"/>
        <v>3895577.7007623948</v>
      </c>
      <c r="L65" s="20">
        <v>0</v>
      </c>
      <c r="M65" s="22">
        <f t="shared" si="10"/>
        <v>3895577.7007623948</v>
      </c>
      <c r="N65" s="23">
        <v>0</v>
      </c>
      <c r="O65" s="34">
        <v>3895577.7007623948</v>
      </c>
    </row>
    <row r="66" spans="1:56" ht="25" customHeight="1" x14ac:dyDescent="0.25">
      <c r="A66" s="33" t="s">
        <v>12</v>
      </c>
      <c r="B66" s="15" t="s">
        <v>176</v>
      </c>
      <c r="C66" s="15" t="s">
        <v>136</v>
      </c>
      <c r="D66" s="16">
        <v>296400</v>
      </c>
      <c r="E66" s="17">
        <v>10466510.418</v>
      </c>
      <c r="F66" s="18">
        <f t="shared" si="6"/>
        <v>10762910.418</v>
      </c>
      <c r="G66" s="19">
        <v>98981.899074854562</v>
      </c>
      <c r="H66" s="19">
        <v>4476613.0618135836</v>
      </c>
      <c r="I66" s="20">
        <f t="shared" si="7"/>
        <v>395381.89907485456</v>
      </c>
      <c r="J66" s="20">
        <f t="shared" si="8"/>
        <v>14943123.479813583</v>
      </c>
      <c r="K66" s="21">
        <f t="shared" si="9"/>
        <v>15338505.378888438</v>
      </c>
      <c r="L66" s="20">
        <v>9124026.847518092</v>
      </c>
      <c r="M66" s="22">
        <f t="shared" si="10"/>
        <v>6214478.5313703455</v>
      </c>
      <c r="N66" s="23">
        <v>6214478.5313703464</v>
      </c>
      <c r="O66" s="34">
        <v>0</v>
      </c>
    </row>
    <row r="67" spans="1:56" ht="25" customHeight="1" thickBot="1" x14ac:dyDescent="0.3">
      <c r="A67" s="37" t="s">
        <v>13</v>
      </c>
      <c r="B67" s="38" t="s">
        <v>176</v>
      </c>
      <c r="C67" s="38" t="s">
        <v>177</v>
      </c>
      <c r="D67" s="39">
        <v>7039500</v>
      </c>
      <c r="E67" s="40">
        <v>7200648.0000000019</v>
      </c>
      <c r="F67" s="41">
        <f t="shared" si="6"/>
        <v>14240148.000000002</v>
      </c>
      <c r="G67" s="42">
        <v>4861364.0693720225</v>
      </c>
      <c r="H67" s="42">
        <v>3336787.3150182404</v>
      </c>
      <c r="I67" s="43">
        <f t="shared" si="7"/>
        <v>11900864.069372023</v>
      </c>
      <c r="J67" s="43">
        <f t="shared" si="8"/>
        <v>10537435.315018242</v>
      </c>
      <c r="K67" s="44">
        <f>I67+J67</f>
        <v>22438299.384390265</v>
      </c>
      <c r="L67" s="43">
        <v>6595146.939881701</v>
      </c>
      <c r="M67" s="45">
        <f t="shared" si="10"/>
        <v>15843152.444508564</v>
      </c>
      <c r="N67" s="46">
        <v>10101945.522769831</v>
      </c>
      <c r="O67" s="47">
        <v>5741206.9217387317</v>
      </c>
    </row>
    <row r="68" spans="1:56" ht="25" customHeight="1" thickBot="1" x14ac:dyDescent="0.3">
      <c r="A68" s="25"/>
      <c r="B68" s="10"/>
      <c r="C68" s="10"/>
      <c r="D68" s="48">
        <f>SUM(D3:D67)</f>
        <v>225365177.15263158</v>
      </c>
      <c r="E68" s="49">
        <f>SUM(E3:E67)</f>
        <v>840202362.81460273</v>
      </c>
      <c r="F68" s="49">
        <f>SUM(F3:F67)</f>
        <v>1065567539.9672343</v>
      </c>
      <c r="G68" s="49">
        <f>SUM(G3:G67)</f>
        <v>1437207168.562608</v>
      </c>
      <c r="H68" s="49">
        <f>SUM(H3:H67)</f>
        <v>536020089.25180638</v>
      </c>
      <c r="I68" s="49">
        <f t="shared" si="7"/>
        <v>1662572345.7152395</v>
      </c>
      <c r="J68" s="49">
        <f t="shared" si="8"/>
        <v>1376222452.0664091</v>
      </c>
      <c r="K68" s="49">
        <f>I68+J68</f>
        <v>3038794797.7816486</v>
      </c>
      <c r="L68" s="49">
        <f>SUM(L3:L67)</f>
        <v>913999629.05793333</v>
      </c>
      <c r="M68" s="49">
        <f>SUM(M3:M67)</f>
        <v>2124795168.7237163</v>
      </c>
      <c r="N68" s="49">
        <f>SUM(N3:N67)</f>
        <v>242741916.61689869</v>
      </c>
      <c r="O68" s="50">
        <f>SUM(O3:O67)</f>
        <v>1882053252.106817</v>
      </c>
    </row>
    <row r="69" spans="1:56" ht="25" customHeight="1" x14ac:dyDescent="0.3">
      <c r="A69" s="26"/>
      <c r="B69" s="11"/>
      <c r="C69" s="11"/>
      <c r="D69" s="11"/>
      <c r="E69" s="11"/>
      <c r="F69" s="11"/>
      <c r="G69" s="11"/>
      <c r="H69" s="11"/>
      <c r="I69" s="11"/>
      <c r="J69" s="11"/>
      <c r="K69" s="11"/>
      <c r="L69" s="11"/>
      <c r="M69" s="11"/>
      <c r="N69" s="11"/>
      <c r="O69" s="11"/>
    </row>
    <row r="70" spans="1:56" customFormat="1" ht="25" customHeight="1" x14ac:dyDescent="0.25">
      <c r="A70" s="27"/>
    </row>
    <row r="71" spans="1:56" s="11" customFormat="1" ht="25" customHeight="1" x14ac:dyDescent="0.3">
      <c r="A71" s="26"/>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row>
    <row r="72" spans="1:56" s="11" customFormat="1" ht="25" customHeight="1" x14ac:dyDescent="0.3">
      <c r="A72" s="26"/>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row>
    <row r="73" spans="1:56" s="11" customFormat="1" ht="25" customHeight="1" x14ac:dyDescent="0.3">
      <c r="A73" s="26"/>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row>
    <row r="74" spans="1:56" s="11" customFormat="1" ht="25" customHeight="1" x14ac:dyDescent="0.3">
      <c r="A74" s="26"/>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row>
    <row r="75" spans="1:56" s="11" customFormat="1" ht="25" customHeight="1" x14ac:dyDescent="0.3">
      <c r="A75" s="26"/>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row>
    <row r="76" spans="1:56" s="11" customFormat="1" ht="25" customHeight="1" x14ac:dyDescent="0.3">
      <c r="A76" s="2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row>
    <row r="77" spans="1:56" s="11" customFormat="1" ht="25" customHeight="1" x14ac:dyDescent="0.3">
      <c r="A77" s="26"/>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row>
    <row r="78" spans="1:56" s="11" customFormat="1" ht="25" customHeight="1" x14ac:dyDescent="0.3">
      <c r="A78" s="26"/>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row>
    <row r="79" spans="1:56" s="11" customFormat="1" ht="25" customHeight="1" x14ac:dyDescent="0.3">
      <c r="A79" s="26"/>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row>
    <row r="80" spans="1:56" s="11" customFormat="1" ht="25" customHeight="1" x14ac:dyDescent="0.3">
      <c r="A80" s="26"/>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row>
    <row r="81" spans="1:56" s="11" customFormat="1" ht="25" customHeight="1" x14ac:dyDescent="0.3">
      <c r="A81" s="26"/>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row>
    <row r="82" spans="1:56" s="11" customFormat="1" ht="25" customHeight="1" x14ac:dyDescent="0.3">
      <c r="A82" s="26"/>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row>
    <row r="83" spans="1:56" s="11" customFormat="1" ht="13" x14ac:dyDescent="0.3">
      <c r="A83" s="26"/>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row>
    <row r="84" spans="1:56" s="11" customFormat="1" ht="13" x14ac:dyDescent="0.3">
      <c r="A84" s="26"/>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row>
    <row r="85" spans="1:56" s="11" customFormat="1" ht="13" x14ac:dyDescent="0.3">
      <c r="A85" s="26"/>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row>
    <row r="86" spans="1:56" s="11" customFormat="1" ht="13" x14ac:dyDescent="0.3">
      <c r="A86" s="2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row>
    <row r="87" spans="1:56" s="11" customFormat="1" ht="13" x14ac:dyDescent="0.3">
      <c r="A87" s="26"/>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row>
    <row r="88" spans="1:56" s="11" customFormat="1" ht="13" x14ac:dyDescent="0.3">
      <c r="A88" s="26"/>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row>
    <row r="89" spans="1:56" s="11" customFormat="1" ht="13" x14ac:dyDescent="0.3">
      <c r="A89" s="26"/>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row>
    <row r="90" spans="1:56" s="11" customFormat="1" ht="13" x14ac:dyDescent="0.3">
      <c r="A90" s="26"/>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row>
    <row r="91" spans="1:56" s="11" customFormat="1" ht="13" x14ac:dyDescent="0.3">
      <c r="A91" s="26"/>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row>
    <row r="92" spans="1:56" s="11" customFormat="1" ht="13" x14ac:dyDescent="0.3">
      <c r="A92" s="26"/>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row>
    <row r="93" spans="1:56" s="11" customFormat="1" ht="13" x14ac:dyDescent="0.3">
      <c r="A93" s="26"/>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row>
    <row r="94" spans="1:56" ht="13" x14ac:dyDescent="0.25">
      <c r="A94" s="28"/>
      <c r="B94" s="12"/>
      <c r="C94" s="12"/>
      <c r="D94" s="12"/>
      <c r="E94" s="12"/>
      <c r="F94" s="12"/>
      <c r="G94" s="13"/>
      <c r="H94" s="13"/>
      <c r="I94" s="13"/>
      <c r="J94" s="13"/>
      <c r="K94" s="13"/>
      <c r="L94" s="13"/>
      <c r="M94" s="13"/>
      <c r="N94" s="12"/>
      <c r="O94" s="12"/>
    </row>
    <row r="95" spans="1:56" ht="13" x14ac:dyDescent="0.25">
      <c r="A95" s="28"/>
      <c r="B95" s="12"/>
      <c r="C95" s="12"/>
      <c r="D95" s="12"/>
      <c r="E95" s="12"/>
      <c r="F95" s="12"/>
      <c r="G95" s="13"/>
      <c r="H95" s="13"/>
      <c r="I95" s="13"/>
      <c r="J95" s="13"/>
      <c r="K95" s="13"/>
      <c r="L95" s="13"/>
      <c r="M95" s="13"/>
      <c r="N95" s="12"/>
      <c r="O95" s="12"/>
    </row>
    <row r="96" spans="1:56" ht="13" x14ac:dyDescent="0.25">
      <c r="A96" s="28"/>
      <c r="B96" s="12"/>
      <c r="C96" s="12"/>
      <c r="D96" s="12"/>
      <c r="E96" s="12"/>
      <c r="F96" s="12"/>
      <c r="G96" s="13"/>
      <c r="H96" s="13"/>
      <c r="I96" s="13"/>
      <c r="J96" s="13"/>
      <c r="K96" s="13"/>
      <c r="L96" s="13"/>
      <c r="M96" s="13"/>
      <c r="N96" s="12"/>
      <c r="O96" s="12"/>
    </row>
    <row r="97" spans="1:15" ht="13" x14ac:dyDescent="0.25">
      <c r="A97" s="28"/>
      <c r="B97" s="12"/>
      <c r="C97" s="12"/>
      <c r="D97" s="12"/>
      <c r="E97" s="12"/>
      <c r="F97" s="12"/>
      <c r="G97" s="13"/>
      <c r="H97" s="13"/>
      <c r="I97" s="13"/>
      <c r="J97" s="13"/>
      <c r="K97" s="13"/>
      <c r="L97" s="13"/>
      <c r="M97" s="13"/>
      <c r="N97" s="12"/>
      <c r="O97" s="12"/>
    </row>
    <row r="98" spans="1:15" ht="13" x14ac:dyDescent="0.25">
      <c r="A98" s="28"/>
      <c r="B98" s="12"/>
      <c r="C98" s="12"/>
      <c r="D98" s="12"/>
      <c r="E98" s="12"/>
      <c r="F98" s="12"/>
      <c r="G98" s="13"/>
      <c r="H98" s="13"/>
      <c r="I98" s="13"/>
      <c r="J98" s="13"/>
      <c r="K98" s="13"/>
      <c r="L98" s="13"/>
      <c r="M98" s="13"/>
      <c r="N98" s="12"/>
      <c r="O98" s="12"/>
    </row>
    <row r="99" spans="1:15" ht="13" x14ac:dyDescent="0.25">
      <c r="A99" s="28"/>
      <c r="B99" s="12"/>
      <c r="C99" s="12"/>
      <c r="D99" s="12"/>
      <c r="E99" s="12"/>
      <c r="F99" s="12"/>
      <c r="G99" s="13"/>
      <c r="H99" s="13"/>
      <c r="I99" s="13"/>
      <c r="J99" s="13"/>
      <c r="K99" s="13"/>
      <c r="L99" s="13"/>
      <c r="M99" s="13"/>
      <c r="N99" s="12"/>
      <c r="O99" s="12"/>
    </row>
    <row r="100" spans="1:15" ht="13" x14ac:dyDescent="0.25">
      <c r="A100" s="28"/>
      <c r="B100" s="12"/>
      <c r="C100" s="12"/>
      <c r="D100" s="12"/>
      <c r="E100" s="12"/>
      <c r="F100" s="12"/>
      <c r="G100" s="13"/>
      <c r="H100" s="13"/>
      <c r="I100" s="13"/>
      <c r="J100" s="13"/>
      <c r="K100" s="13"/>
      <c r="L100" s="13"/>
      <c r="M100" s="13"/>
      <c r="N100" s="12"/>
      <c r="O100" s="12"/>
    </row>
    <row r="101" spans="1:15" ht="13" x14ac:dyDescent="0.25">
      <c r="A101" s="28"/>
      <c r="B101" s="12"/>
      <c r="C101" s="12"/>
      <c r="D101" s="12"/>
      <c r="E101" s="12"/>
      <c r="F101" s="12"/>
      <c r="G101" s="13"/>
      <c r="H101" s="13"/>
      <c r="I101" s="13"/>
      <c r="J101" s="13"/>
      <c r="K101" s="13"/>
      <c r="L101" s="13"/>
      <c r="M101" s="13"/>
      <c r="N101" s="12"/>
      <c r="O101" s="12"/>
    </row>
    <row r="102" spans="1:15" ht="13" x14ac:dyDescent="0.25">
      <c r="A102" s="28"/>
      <c r="B102" s="12"/>
      <c r="C102" s="12"/>
      <c r="D102" s="12"/>
      <c r="E102" s="12"/>
      <c r="F102" s="12"/>
      <c r="G102" s="13"/>
      <c r="H102" s="13"/>
      <c r="I102" s="13"/>
      <c r="J102" s="13"/>
      <c r="K102" s="13"/>
      <c r="L102" s="13"/>
      <c r="M102" s="13"/>
      <c r="N102" s="12"/>
      <c r="O102" s="12"/>
    </row>
  </sheetData>
  <autoFilter ref="A2:O78" xr:uid="{D97BB251-CD4D-401E-BA1E-EB73F40521F1}"/>
  <mergeCells count="5">
    <mergeCell ref="D1:F1"/>
    <mergeCell ref="I1:K1"/>
    <mergeCell ref="G1:H1"/>
    <mergeCell ref="L1:M1"/>
    <mergeCell ref="N1:O1"/>
  </mergeCells>
  <pageMargins left="0.15748031496062992" right="0.19685039370078741" top="0.31496062992125984" bottom="0.35433070866141736" header="0.15748031496062992" footer="0.15748031496062992"/>
  <pageSetup paperSize="8" scale="57" fitToHeight="8" orientation="landscape" r:id="rId1"/>
  <headerFooter>
    <oddHeader>&amp;L&amp;"Calibri"&amp;8&amp;K000000Sensitivity: General&amp;1#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Notes</vt:lpstr>
      <vt:lpstr>Total project cost summary</vt:lpstr>
      <vt:lpstr>Notes!Print_Area</vt:lpstr>
      <vt:lpstr>'Total project cost summary'!Print_Area</vt:lpstr>
      <vt:lpstr>'Total project cost summary'!Print_Titles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Burns</dc:creator>
  <cp:lastModifiedBy>Melva Yee</cp:lastModifiedBy>
  <cp:lastPrinted>2022-09-11T23:08:24Z</cp:lastPrinted>
  <dcterms:created xsi:type="dcterms:W3CDTF">2022-07-29T01:31:53Z</dcterms:created>
  <dcterms:modified xsi:type="dcterms:W3CDTF">2022-09-11T23:25:21Z</dcterms:modified>
</cp:coreProperties>
</file>